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80" windowWidth="9720" windowHeight="7260" tabRatio="423" activeTab="1"/>
  </bookViews>
  <sheets>
    <sheet name="ПРОГРАММА на 2019г" sheetId="18" r:id="rId1"/>
    <sheet name="Проезды тротуары" sheetId="19" r:id="rId2"/>
  </sheets>
  <definedNames>
    <definedName name="_xlnm.Print_Titles" localSheetId="0">'ПРОГРАММА на 2019г'!$3:$4</definedName>
  </definedNames>
  <calcPr calcId="191029" fullPrecision="0"/>
</workbook>
</file>

<file path=xl/calcChain.xml><?xml version="1.0" encoding="utf-8"?>
<calcChain xmlns="http://schemas.openxmlformats.org/spreadsheetml/2006/main">
  <c r="F38" i="18"/>
  <c r="E38"/>
  <c r="E51" i="19"/>
  <c r="G51"/>
  <c r="H51"/>
  <c r="D51"/>
  <c r="I51"/>
  <c r="I41"/>
  <c r="I40"/>
  <c r="I21"/>
  <c r="I22"/>
  <c r="I50"/>
  <c r="I47"/>
  <c r="I46"/>
  <c r="I45"/>
  <c r="I38"/>
  <c r="A14"/>
  <c r="H12"/>
  <c r="G12"/>
  <c r="F12"/>
  <c r="F53" s="1"/>
  <c r="E12"/>
  <c r="D12"/>
  <c r="D53" s="1"/>
  <c r="I11"/>
  <c r="I10"/>
  <c r="H9"/>
  <c r="G9"/>
  <c r="F9"/>
  <c r="E9"/>
  <c r="D9"/>
  <c r="I8"/>
  <c r="F47" i="18"/>
  <c r="G47"/>
  <c r="H47"/>
  <c r="I47"/>
  <c r="J47"/>
  <c r="E47"/>
  <c r="K41"/>
  <c r="D21"/>
  <c r="F51"/>
  <c r="G51"/>
  <c r="H51"/>
  <c r="I51"/>
  <c r="J51"/>
  <c r="E36"/>
  <c r="F36"/>
  <c r="G36"/>
  <c r="H36"/>
  <c r="I36"/>
  <c r="J36"/>
  <c r="D36"/>
  <c r="F32"/>
  <c r="G32"/>
  <c r="H32"/>
  <c r="I32"/>
  <c r="J32"/>
  <c r="E32"/>
  <c r="F29"/>
  <c r="G29"/>
  <c r="H29"/>
  <c r="I29"/>
  <c r="I20" s="1"/>
  <c r="J29"/>
  <c r="F21"/>
  <c r="F20" s="1"/>
  <c r="G21"/>
  <c r="H21"/>
  <c r="H20" s="1"/>
  <c r="I21"/>
  <c r="J21"/>
  <c r="J20" s="1"/>
  <c r="F10"/>
  <c r="G10"/>
  <c r="H10"/>
  <c r="I10"/>
  <c r="J10"/>
  <c r="J9"/>
  <c r="E51"/>
  <c r="G20"/>
  <c r="D29"/>
  <c r="E29"/>
  <c r="E21"/>
  <c r="E10"/>
  <c r="E9" s="1"/>
  <c r="D10"/>
  <c r="D9" s="1"/>
  <c r="K58"/>
  <c r="K56"/>
  <c r="K46"/>
  <c r="K35"/>
  <c r="K31"/>
  <c r="K59"/>
  <c r="K44"/>
  <c r="F16"/>
  <c r="F9" s="1"/>
  <c r="G16"/>
  <c r="H16"/>
  <c r="H9" s="1"/>
  <c r="I16"/>
  <c r="K53"/>
  <c r="K52"/>
  <c r="K33"/>
  <c r="K30"/>
  <c r="K29" s="1"/>
  <c r="G38"/>
  <c r="H38"/>
  <c r="I38"/>
  <c r="K45"/>
  <c r="K54"/>
  <c r="K26"/>
  <c r="K28"/>
  <c r="K48"/>
  <c r="K12"/>
  <c r="K25"/>
  <c r="E5"/>
  <c r="K50"/>
  <c r="K49"/>
  <c r="K57"/>
  <c r="K15"/>
  <c r="K27"/>
  <c r="K7"/>
  <c r="K34"/>
  <c r="K6"/>
  <c r="K5" s="1"/>
  <c r="K16"/>
  <c r="G53" i="19" l="1"/>
  <c r="K47" i="18"/>
  <c r="K38"/>
  <c r="I9"/>
  <c r="G9"/>
  <c r="E20"/>
  <c r="E53" i="19"/>
  <c r="A16"/>
  <c r="A17" s="1"/>
  <c r="A18" s="1"/>
  <c r="A19" s="1"/>
  <c r="A20" s="1"/>
  <c r="A21" s="1"/>
  <c r="A22" s="1"/>
  <c r="A23" s="1"/>
  <c r="A24" s="1"/>
  <c r="A26" s="1"/>
  <c r="A27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H53"/>
  <c r="K51" i="18"/>
  <c r="I9" i="19"/>
  <c r="I12"/>
  <c r="I53" s="1"/>
  <c r="K10" i="18"/>
  <c r="K9" s="1"/>
  <c r="K32"/>
  <c r="D20"/>
  <c r="D19" s="1"/>
  <c r="D8"/>
  <c r="E19"/>
  <c r="E8" s="1"/>
  <c r="J19"/>
  <c r="J8" s="1"/>
  <c r="H19"/>
  <c r="H8" s="1"/>
  <c r="F19"/>
  <c r="F8" s="1"/>
  <c r="I19"/>
  <c r="I8" s="1"/>
  <c r="G19"/>
  <c r="G8" s="1"/>
  <c r="K23"/>
  <c r="K21" s="1"/>
  <c r="K20" s="1"/>
  <c r="K37"/>
  <c r="K36" s="1"/>
  <c r="K40"/>
  <c r="K19" l="1"/>
  <c r="K8" s="1"/>
</calcChain>
</file>

<file path=xl/sharedStrings.xml><?xml version="1.0" encoding="utf-8"?>
<sst xmlns="http://schemas.openxmlformats.org/spreadsheetml/2006/main" count="188" uniqueCount="155">
  <si>
    <t>Резерв на ликвидацию аварийных ситуаций</t>
  </si>
  <si>
    <t>а)</t>
  </si>
  <si>
    <t>капитальный ремонт дорог:</t>
  </si>
  <si>
    <t>б)</t>
  </si>
  <si>
    <t>средний ремонт дорог:</t>
  </si>
  <si>
    <t>Оплата потребленной электроэнергии, оплата за техобслуживание и ремонт наружного уличного освещения автодорог общего пользования</t>
  </si>
  <si>
    <t>в)</t>
  </si>
  <si>
    <t>г)</t>
  </si>
  <si>
    <t>Проектные работы</t>
  </si>
  <si>
    <t>обеспечение безопасности движения:</t>
  </si>
  <si>
    <t>Сумма, руб.</t>
  </si>
  <si>
    <t>№
п/п</t>
  </si>
  <si>
    <t>Наименование статей затрат и объектов</t>
  </si>
  <si>
    <t>улицы с асфальтобетонным покрытием:</t>
  </si>
  <si>
    <t>улицы с покрытием облегченного типа (щебеночные):</t>
  </si>
  <si>
    <t xml:space="preserve">г) </t>
  </si>
  <si>
    <t>РАСХОДЫ всего, в т.ч.:</t>
  </si>
  <si>
    <t>ДОХОДЫ всего, в т.ч:</t>
  </si>
  <si>
    <t>Развитие производственной базы организации, обслуживающей автомобильные дороги общего пользования и их составных частей, находящихся в муниципальной собственности</t>
  </si>
  <si>
    <t>План на 
2019 год</t>
  </si>
  <si>
    <t>д)</t>
  </si>
  <si>
    <t>мост по ул.Школьная в с.Гиска (реконструкция)</t>
  </si>
  <si>
    <t>ул.Дружбы-ул.Суворова-ул.40 лет МССР круговая</t>
  </si>
  <si>
    <t>ул.Мацнева-ул.Ленинградская</t>
  </si>
  <si>
    <t>замена и восстановление дорожных бордюров</t>
  </si>
  <si>
    <t>ул.Крянгэ (4 320 м2)</t>
  </si>
  <si>
    <t>ул.Главана (вдоль детской больницы) (1 750 м2)</t>
  </si>
  <si>
    <t>ул.Т.Кручок (ул.Котовского-ул.Индустриальная) (8 602 м2)</t>
  </si>
  <si>
    <t>замена светофорного объекта на перекрестке ул.Коммунистическая-ул.Лазо (перенос оборудования с перекрестка ул.Суворова-ул.Лазо)</t>
  </si>
  <si>
    <t>путепровод ул.Котовского-Панина</t>
  </si>
  <si>
    <t xml:space="preserve">текущий (ямочный) ремонт дорог </t>
  </si>
  <si>
    <t>зимнее содержание дорог</t>
  </si>
  <si>
    <t>проливка швов дорожных покрытий</t>
  </si>
  <si>
    <t>обслуживание светофорных объектов</t>
  </si>
  <si>
    <t>установка и замена дорожных знаков</t>
  </si>
  <si>
    <t>дорожная разметка</t>
  </si>
  <si>
    <t>Объем,
кв.м.</t>
  </si>
  <si>
    <t>замена светофорного объекта на новое со звуковым оповещением -перекресток ул.Суворова-ул.Лазо</t>
  </si>
  <si>
    <t>ул.Индустриальная от пер.Кицканский до АЗС "Стоун"</t>
  </si>
  <si>
    <t>ул.Красноармейская</t>
  </si>
  <si>
    <t>Изменения</t>
  </si>
  <si>
    <t>Уточненная программа</t>
  </si>
  <si>
    <t>м2</t>
  </si>
  <si>
    <r>
      <t xml:space="preserve">                       Приложение №1
к Решению №</t>
    </r>
    <r>
      <rPr>
        <u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>от  "__</t>
    </r>
    <r>
      <rPr>
        <u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"  ____ 2019 г.
</t>
    </r>
    <r>
      <rPr>
        <u/>
        <sz val="10"/>
        <rFont val="Times New Roman"/>
        <family val="1"/>
        <charset val="204"/>
      </rPr>
      <t xml:space="preserve">___ </t>
    </r>
    <r>
      <rPr>
        <sz val="10"/>
        <rFont val="Times New Roman"/>
        <family val="1"/>
        <charset val="204"/>
      </rPr>
      <t xml:space="preserve"> сессии 25 созыва
</t>
    </r>
  </si>
  <si>
    <r>
      <t>средний ремонт проездов и тротуаров (Приложение №1)</t>
    </r>
    <r>
      <rPr>
        <sz val="11"/>
        <rFont val="Times New Roman"/>
        <family val="1"/>
        <charset val="204"/>
      </rPr>
      <t xml:space="preserve">                           </t>
    </r>
  </si>
  <si>
    <t xml:space="preserve">Субсидии из республиканского бюджета </t>
  </si>
  <si>
    <t>Переходящие остатки на счетах местных бюджетов по состоянию на 1.01.2019 г</t>
  </si>
  <si>
    <t>е)</t>
  </si>
  <si>
    <t>текущий ремонт и содержание искусственных дорожных сооружений (мосты, путепроводы)</t>
  </si>
  <si>
    <t>Кредиторская задолженность за потребленную электроэнергию на уличное освещение за 2016 год 
( 207 776 руб.)</t>
  </si>
  <si>
    <t>ул.Димитрова</t>
  </si>
  <si>
    <t>Содержание и ремонт ливневой канализации:</t>
  </si>
  <si>
    <t>ремонт ливневого коллектора по ул.Титова</t>
  </si>
  <si>
    <t>Средний ремонт дорог и тротуаров, всего, в т.ч.:</t>
  </si>
  <si>
    <t>ремонт искусственных дорожных сооружений:</t>
  </si>
  <si>
    <t>Содержание и текущий ремонт автодорог:</t>
  </si>
  <si>
    <t>Обслуживание технических средств регулирования дорожного движения и дорожная разметка:</t>
  </si>
  <si>
    <t>Капитальный    ремонт дорог и тротуаров, всего, в т.ч.:</t>
  </si>
  <si>
    <t>ул.Кишиневская от ул.Титова до ул.Ермакова (1-й этап, вся площадь 9600 м2)</t>
  </si>
  <si>
    <t>с.Протягайловка пер.Банный (750м2)</t>
  </si>
  <si>
    <t>содержание и текущий ремонт ливневой канализации</t>
  </si>
  <si>
    <t>обустройство дорог, организация и обеспечение безопасности движения (остановочные пункты, карманы для общественного транспорта):</t>
  </si>
  <si>
    <t>карман для общественного транспорта по ул.Протягайловская (напротив входа в роддом по ул.Протягайловская,4)</t>
  </si>
  <si>
    <t>ул. Б.Хмельницкого</t>
  </si>
  <si>
    <t>Снять, 
руб.</t>
  </si>
  <si>
    <t>с.Гиска, ул.Молодежная</t>
  </si>
  <si>
    <t>с.Протягайловка, ул.Мунтяна</t>
  </si>
  <si>
    <r>
      <t xml:space="preserve">Согласовано:
</t>
    </r>
    <r>
      <rPr>
        <sz val="10"/>
        <color indexed="9"/>
        <rFont val="Times New Roman"/>
        <family val="1"/>
        <charset val="204"/>
      </rPr>
      <t xml:space="preserve">Миинистерство  экономического развития
Приднестровской Молдавской Республики </t>
    </r>
    <r>
      <rPr>
        <b/>
        <i/>
        <sz val="10"/>
        <color indexed="9"/>
        <rFont val="Times New Roman"/>
        <family val="1"/>
        <charset val="204"/>
      </rPr>
      <t xml:space="preserve">
__________________________________
</t>
    </r>
  </si>
  <si>
    <t>Резерв</t>
  </si>
  <si>
    <t>ул.Победы с.Гиска</t>
  </si>
  <si>
    <t>ул.Мичурина с.Гиска</t>
  </si>
  <si>
    <t>Приложение № 2 
к Решению №_____
от "___"________2019 г.
______сессии 25 созыва</t>
  </si>
  <si>
    <t>Приложение №__1__
к Программе развития дорожной отрасли по автомобильным дорогам общего пользования,  находящимся в муниципальной собственности г.Бендеры на 2019 год</t>
  </si>
  <si>
    <t>Средний ремонт проездов и тротуаров</t>
  </si>
  <si>
    <t>№
округа</t>
  </si>
  <si>
    <t>Наименование объектов</t>
  </si>
  <si>
    <t>План на 2019 
год</t>
  </si>
  <si>
    <t>Уточненный план
на 2019 год</t>
  </si>
  <si>
    <t>Уточненный</t>
  </si>
  <si>
    <t>Снять</t>
  </si>
  <si>
    <t>Доба-
вить</t>
  </si>
  <si>
    <t>руб.</t>
  </si>
  <si>
    <t>А)</t>
  </si>
  <si>
    <t>Мелкий восстановительный ремонт тротуаров</t>
  </si>
  <si>
    <t>Б)</t>
  </si>
  <si>
    <t>Тротуары:</t>
  </si>
  <si>
    <t>тротуар вдоль крепости по ул.Панина</t>
  </si>
  <si>
    <t>трот.плитка</t>
  </si>
  <si>
    <t>тротуар по ул.Главана вдоль детской больницы</t>
  </si>
  <si>
    <t>В)</t>
  </si>
  <si>
    <t>Внутриквартальные проезды и тротуары:</t>
  </si>
  <si>
    <t>ул. Мацнева, 7, 9</t>
  </si>
  <si>
    <t>а/б, сред. р-т</t>
  </si>
  <si>
    <t>ул.40 лет Победы, 33, 35, 37, 43</t>
  </si>
  <si>
    <t>ул. Мацнева, 3, 5, 
ул. 40 лет Победы, 30, 32</t>
  </si>
  <si>
    <t>а/б,224 м2-сред.
р-т, 35 м2 -отд.местами</t>
  </si>
  <si>
    <t>ул. Ленинградская,52-56</t>
  </si>
  <si>
    <t>а/б, р-т отд.местами</t>
  </si>
  <si>
    <t>ул. 40 лет Победы, 8, 10, 12</t>
  </si>
  <si>
    <t>ул. Кишиневская, 156, 158</t>
  </si>
  <si>
    <t>ул. З. Космодемьянской, 55</t>
  </si>
  <si>
    <t>ул. З. Космодемьянской, 43-47</t>
  </si>
  <si>
    <t>ул.З.Космодемьянской,10а</t>
  </si>
  <si>
    <t>ул. Панфилова,4, 6,                       
ул. Одесская,8, 
ул. Кишиневская,33, 35</t>
  </si>
  <si>
    <t>ул. П. Морозова,15, 17, 19</t>
  </si>
  <si>
    <t>а/б,192 м2-сред.
р-т, 75 м2-отд.местами</t>
  </si>
  <si>
    <t>ул. Крянгэ,17, 
ул. П.Морозова, 4, 
ул. Кагульская,2 (к ул. Глинная)</t>
  </si>
  <si>
    <t>а/б,185 м2-сред.
р-т, 83 м2 -отд.местами</t>
  </si>
  <si>
    <t>ул. Б. Восстания,50,50-а,50-б,  ул.Шимкова,50,52</t>
  </si>
  <si>
    <t>ул.Коммунистическая, 189а</t>
  </si>
  <si>
    <t>ул. Дружбы, 22, 24, 26</t>
  </si>
  <si>
    <t>тротуар, трот.плитка</t>
  </si>
  <si>
    <t>ул.Коммунистическая,199, 209</t>
  </si>
  <si>
    <t>а/б-160 м2-р-т отд.местами, тротуар- трот.плитка - 130 м2</t>
  </si>
  <si>
    <t>ул. Космонавтов, 17, 19, 35</t>
  </si>
  <si>
    <t>а/б, 200 м2 сред. р-т, 65 м2 -р-т отд.местами</t>
  </si>
  <si>
    <t>облегч.покрытие - 300 м2 сред. р-т, 95 м2 -тротуар (бетон)</t>
  </si>
  <si>
    <t>ул. Чехова,1- ул. Чехова,4  (тротуар),
ул. Б. Восстания, 17, 130, 132, ул.Старого, 9, 11</t>
  </si>
  <si>
    <t>тротуар -160 м2 -бетон, а/б-р-т отд.местами 167 м2</t>
  </si>
  <si>
    <t>ул.  Железнодорожная,100</t>
  </si>
  <si>
    <t xml:space="preserve">ул. Кирова, 66, 67, 
ул. Дзержинского, 27,
 ул. Лазо, 2 </t>
  </si>
  <si>
    <t>а/б,200 м2-сред.р-т, 65 м2-отд.местами</t>
  </si>
  <si>
    <t>ул. Энгельса</t>
  </si>
  <si>
    <t>тротуар (плитка)</t>
  </si>
  <si>
    <t>ул.Кирова, 36 (3-й подъезд)</t>
  </si>
  <si>
    <t>нет предложений</t>
  </si>
  <si>
    <t xml:space="preserve">ул. Суворова,,3, 5, 7 ,9, 41                         </t>
  </si>
  <si>
    <t>а/б,216 м2-сред.р-т, 45 м2-отд.местами</t>
  </si>
  <si>
    <t>ул. Ленина, 29, 31</t>
  </si>
  <si>
    <t>м-н Северный, 5</t>
  </si>
  <si>
    <t xml:space="preserve">ул. Первомайская, 47, 
ул.Суворова,59, 
ул. Ленина,22 </t>
  </si>
  <si>
    <t>ул. Советская,77, 83,                 
ул. Первомайская,49,
ул. Первомайская,5</t>
  </si>
  <si>
    <t>а/б,166 м2-сред.р-т, 107 м2-отд.местами</t>
  </si>
  <si>
    <t>ул. Советская,81,83,                      
ул. Суворова, 80, 
ул. Первомайская,49,
ул. Т. Кручок, 27, 29, 31, 33, 35</t>
  </si>
  <si>
    <t>а/б,125 м2-сред.р-т, 160 м2-отд.местами</t>
  </si>
  <si>
    <t>ул. Индустриальная,99, 101, 101а, 
ул. Букова,34, 40, 42</t>
  </si>
  <si>
    <t>ул. Индустриальная, 97а, 101а, 103а, Букова, 38, 40, 42</t>
  </si>
  <si>
    <t>ул. 40 лет ВЛКСМ, 3,  
ул.40 лет ВЛКСМ, 5,            
ул. Крупская, 5</t>
  </si>
  <si>
    <t>33*</t>
  </si>
  <si>
    <t xml:space="preserve">с.Гиска: ул. Ленина, 2"б", 
ул. Первомайская, 2, 4,                         
ул. Студенческая, 9 </t>
  </si>
  <si>
    <t>облегченное покрытие</t>
  </si>
  <si>
    <t>ул. 8 Марта, 8 (ул.8 Марта, 6, 10 за счет экономии по ул. 8 Марта, 8)</t>
  </si>
  <si>
    <t>Г)</t>
  </si>
  <si>
    <t>Всего:</t>
  </si>
  <si>
    <t>* - после выполнения ремонтных работ внести изменение
в данное Приложение в части определения объемов работ</t>
  </si>
  <si>
    <t>с.Протягайловка: 
ул. Космонавтов(тротуар), 
ул. Гербовецкая - ул.Комсомольская (проезд)</t>
  </si>
  <si>
    <t>Д)</t>
  </si>
  <si>
    <t>Внутрирайонные проезды:</t>
  </si>
  <si>
    <t xml:space="preserve">профилирование дорог всего, в т.ч.: </t>
  </si>
  <si>
    <t>Доба-
вить, 
руб.</t>
  </si>
  <si>
    <r>
      <t xml:space="preserve">Изменения   "Программы </t>
    </r>
    <r>
      <rPr>
        <sz val="14"/>
        <rFont val="Times New Roman"/>
        <family val="1"/>
        <charset val="204"/>
      </rPr>
      <t xml:space="preserve">
развития дорожной отрасли по автомобильным дорогам 
общего пользования, находящимся в муниципальной 
собственности г.Бендеры, на 2019  год" </t>
    </r>
  </si>
  <si>
    <t>ул.40 лет Победы, 20, 22, 24, 33, 35, 37, 43</t>
  </si>
  <si>
    <t>ул. П. Морозова,15, 17, 19, 21</t>
  </si>
  <si>
    <t>ул. Б. Восстания,50,50-а,50-б,  ул.Шимкова,50,52
ул.12 Октября, 2</t>
  </si>
  <si>
    <t>Проезд от ул.Победы к торговому центру</t>
  </si>
</sst>
</file>

<file path=xl/styles.xml><?xml version="1.0" encoding="utf-8"?>
<styleSheet xmlns="http://schemas.openxmlformats.org/spreadsheetml/2006/main">
  <numFmts count="1">
    <numFmt numFmtId="164" formatCode="#,##0.000"/>
  </numFmts>
  <fonts count="24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i/>
      <sz val="10"/>
      <color indexed="9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6">
    <xf numFmtId="0" fontId="0" fillId="0" borderId="0" xfId="0"/>
    <xf numFmtId="0" fontId="3" fillId="0" borderId="0" xfId="0" applyFont="1"/>
    <xf numFmtId="0" fontId="3" fillId="0" borderId="0" xfId="0" applyFont="1" applyFill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49" fontId="3" fillId="0" borderId="0" xfId="0" applyNumberFormat="1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2" xfId="0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right"/>
    </xf>
    <xf numFmtId="3" fontId="1" fillId="0" borderId="0" xfId="0" applyNumberFormat="1" applyFont="1" applyFill="1" applyAlignment="1">
      <alignment shrinkToFit="1"/>
    </xf>
    <xf numFmtId="0" fontId="1" fillId="0" borderId="3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0" xfId="0" applyFont="1" applyFill="1"/>
    <xf numFmtId="0" fontId="2" fillId="0" borderId="2" xfId="0" applyFont="1" applyFill="1" applyBorder="1" applyAlignment="1">
      <alignment vertical="top"/>
    </xf>
    <xf numFmtId="0" fontId="7" fillId="0" borderId="0" xfId="0" applyFont="1" applyFill="1"/>
    <xf numFmtId="3" fontId="1" fillId="0" borderId="2" xfId="0" applyNumberFormat="1" applyFont="1" applyFill="1" applyBorder="1" applyAlignment="1">
      <alignment horizontal="right"/>
    </xf>
    <xf numFmtId="0" fontId="7" fillId="0" borderId="0" xfId="0" applyFont="1"/>
    <xf numFmtId="0" fontId="8" fillId="0" borderId="2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7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3" fontId="2" fillId="0" borderId="3" xfId="0" applyNumberFormat="1" applyFont="1" applyFill="1" applyBorder="1" applyAlignment="1"/>
    <xf numFmtId="0" fontId="11" fillId="0" borderId="2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0" fillId="0" borderId="2" xfId="0" applyFont="1" applyFill="1" applyBorder="1" applyAlignment="1">
      <alignment wrapText="1"/>
    </xf>
    <xf numFmtId="0" fontId="11" fillId="0" borderId="2" xfId="0" applyFont="1" applyFill="1" applyBorder="1" applyAlignment="1">
      <alignment wrapText="1"/>
    </xf>
    <xf numFmtId="0" fontId="10" fillId="0" borderId="4" xfId="0" applyFont="1" applyFill="1" applyBorder="1" applyAlignment="1">
      <alignment wrapText="1"/>
    </xf>
    <xf numFmtId="0" fontId="11" fillId="0" borderId="4" xfId="0" applyFont="1" applyBorder="1" applyAlignment="1">
      <alignment wrapText="1"/>
    </xf>
    <xf numFmtId="2" fontId="10" fillId="0" borderId="4" xfId="0" applyNumberFormat="1" applyFont="1" applyFill="1" applyBorder="1" applyAlignment="1">
      <alignment wrapText="1"/>
    </xf>
    <xf numFmtId="0" fontId="11" fillId="0" borderId="4" xfId="0" applyFont="1" applyFill="1" applyBorder="1" applyAlignment="1">
      <alignment wrapText="1"/>
    </xf>
    <xf numFmtId="0" fontId="11" fillId="0" borderId="4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0" fontId="10" fillId="0" borderId="2" xfId="0" applyFont="1" applyFill="1" applyBorder="1" applyAlignment="1">
      <alignment vertical="top" wrapText="1"/>
    </xf>
    <xf numFmtId="3" fontId="1" fillId="0" borderId="3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1" fillId="0" borderId="0" xfId="0" applyFont="1" applyFill="1" applyAlignment="1"/>
    <xf numFmtId="0" fontId="1" fillId="0" borderId="2" xfId="0" applyFont="1" applyFill="1" applyBorder="1" applyAlignment="1">
      <alignment horizontal="center"/>
    </xf>
    <xf numFmtId="0" fontId="2" fillId="0" borderId="0" xfId="0" applyFont="1" applyFill="1" applyAlignment="1"/>
    <xf numFmtId="3" fontId="2" fillId="0" borderId="2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center"/>
    </xf>
    <xf numFmtId="0" fontId="2" fillId="0" borderId="0" xfId="0" applyFont="1" applyAlignment="1"/>
    <xf numFmtId="0" fontId="7" fillId="0" borderId="0" xfId="0" applyFont="1" applyFill="1" applyAlignment="1"/>
    <xf numFmtId="164" fontId="2" fillId="0" borderId="0" xfId="0" applyNumberFormat="1" applyFont="1" applyFill="1" applyAlignment="1"/>
    <xf numFmtId="3" fontId="1" fillId="0" borderId="2" xfId="0" applyNumberFormat="1" applyFont="1" applyFill="1" applyBorder="1" applyAlignment="1">
      <alignment horizontal="center" shrinkToFit="1"/>
    </xf>
    <xf numFmtId="3" fontId="2" fillId="0" borderId="2" xfId="0" applyNumberFormat="1" applyFont="1" applyFill="1" applyBorder="1" applyAlignment="1"/>
    <xf numFmtId="0" fontId="1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right"/>
    </xf>
    <xf numFmtId="0" fontId="1" fillId="0" borderId="5" xfId="0" applyFont="1" applyFill="1" applyBorder="1" applyAlignment="1"/>
    <xf numFmtId="0" fontId="10" fillId="0" borderId="3" xfId="0" applyFont="1" applyFill="1" applyBorder="1" applyAlignment="1">
      <alignment wrapText="1"/>
    </xf>
    <xf numFmtId="0" fontId="2" fillId="0" borderId="2" xfId="0" applyFont="1" applyBorder="1" applyAlignment="1">
      <alignment horizontal="center" vertical="top"/>
    </xf>
    <xf numFmtId="0" fontId="14" fillId="0" borderId="0" xfId="0" applyFont="1" applyFill="1" applyBorder="1" applyAlignment="1">
      <alignment horizontal="center" vertical="top"/>
    </xf>
    <xf numFmtId="0" fontId="14" fillId="0" borderId="0" xfId="0" applyFont="1" applyFill="1"/>
    <xf numFmtId="0" fontId="2" fillId="2" borderId="0" xfId="0" applyFont="1" applyFill="1"/>
    <xf numFmtId="0" fontId="8" fillId="2" borderId="2" xfId="0" applyFont="1" applyFill="1" applyBorder="1" applyAlignment="1">
      <alignment horizontal="center" vertical="top"/>
    </xf>
    <xf numFmtId="0" fontId="8" fillId="2" borderId="0" xfId="0" applyFont="1" applyFill="1"/>
    <xf numFmtId="0" fontId="2" fillId="0" borderId="0" xfId="0" applyFont="1" applyFill="1" applyAlignment="1">
      <alignment horizontal="center"/>
    </xf>
    <xf numFmtId="0" fontId="8" fillId="0" borderId="0" xfId="0" applyFont="1" applyFill="1" applyAlignment="1"/>
    <xf numFmtId="0" fontId="8" fillId="0" borderId="0" xfId="0" applyFont="1" applyFill="1"/>
    <xf numFmtId="2" fontId="11" fillId="0" borderId="4" xfId="0" applyNumberFormat="1" applyFont="1" applyFill="1" applyBorder="1" applyAlignment="1">
      <alignment wrapText="1"/>
    </xf>
    <xf numFmtId="0" fontId="10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/>
    <xf numFmtId="3" fontId="1" fillId="2" borderId="2" xfId="0" applyNumberFormat="1" applyFont="1" applyFill="1" applyBorder="1" applyAlignment="1">
      <alignment horizontal="center"/>
    </xf>
    <xf numFmtId="0" fontId="17" fillId="0" borderId="0" xfId="0" applyFont="1" applyFill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4" xfId="0" applyFont="1" applyBorder="1" applyAlignment="1">
      <alignment vertical="center" wrapText="1"/>
    </xf>
    <xf numFmtId="3" fontId="19" fillId="0" borderId="1" xfId="0" applyNumberFormat="1" applyFont="1" applyFill="1" applyBorder="1" applyAlignment="1">
      <alignment horizontal="center" vertical="top"/>
    </xf>
    <xf numFmtId="3" fontId="20" fillId="0" borderId="6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left" wrapText="1"/>
    </xf>
    <xf numFmtId="3" fontId="19" fillId="0" borderId="1" xfId="0" applyNumberFormat="1" applyFont="1" applyFill="1" applyBorder="1" applyAlignment="1">
      <alignment horizontal="center"/>
    </xf>
    <xf numFmtId="3" fontId="21" fillId="0" borderId="4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3" fontId="2" fillId="0" borderId="7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right"/>
    </xf>
    <xf numFmtId="3" fontId="20" fillId="0" borderId="3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horizontal="right"/>
    </xf>
    <xf numFmtId="3" fontId="20" fillId="0" borderId="2" xfId="0" applyNumberFormat="1" applyFont="1" applyFill="1" applyBorder="1" applyAlignment="1">
      <alignment horizontal="center"/>
    </xf>
    <xf numFmtId="3" fontId="20" fillId="0" borderId="12" xfId="0" applyNumberFormat="1" applyFont="1" applyFill="1" applyBorder="1" applyAlignment="1">
      <alignment horizontal="center"/>
    </xf>
    <xf numFmtId="3" fontId="1" fillId="0" borderId="12" xfId="0" applyNumberFormat="1" applyFont="1" applyFill="1" applyBorder="1" applyAlignment="1">
      <alignment horizontal="right"/>
    </xf>
    <xf numFmtId="3" fontId="21" fillId="0" borderId="4" xfId="0" applyNumberFormat="1" applyFont="1" applyFill="1" applyBorder="1" applyAlignment="1">
      <alignment horizont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wrapText="1"/>
    </xf>
    <xf numFmtId="3" fontId="22" fillId="0" borderId="1" xfId="0" applyNumberFormat="1" applyFont="1" applyBorder="1" applyAlignment="1">
      <alignment horizontal="right" wrapText="1"/>
    </xf>
    <xf numFmtId="3" fontId="22" fillId="2" borderId="1" xfId="0" applyNumberFormat="1" applyFont="1" applyFill="1" applyBorder="1" applyAlignment="1">
      <alignment horizontal="center" wrapText="1"/>
    </xf>
    <xf numFmtId="3" fontId="22" fillId="2" borderId="1" xfId="0" applyNumberFormat="1" applyFont="1" applyFill="1" applyBorder="1" applyAlignment="1">
      <alignment horizontal="right" wrapText="1"/>
    </xf>
    <xf numFmtId="3" fontId="21" fillId="0" borderId="4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wrapText="1"/>
    </xf>
    <xf numFmtId="3" fontId="21" fillId="2" borderId="4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22" fillId="0" borderId="1" xfId="0" applyFont="1" applyBorder="1" applyAlignment="1">
      <alignment horizontal="right" wrapText="1"/>
    </xf>
    <xf numFmtId="0" fontId="22" fillId="0" borderId="1" xfId="0" applyFont="1" applyFill="1" applyBorder="1" applyAlignment="1">
      <alignment horizontal="center" wrapText="1"/>
    </xf>
    <xf numFmtId="3" fontId="2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3" fontId="18" fillId="0" borderId="4" xfId="0" applyNumberFormat="1" applyFont="1" applyFill="1" applyBorder="1" applyAlignment="1">
      <alignment horizontal="center"/>
    </xf>
    <xf numFmtId="3" fontId="20" fillId="0" borderId="1" xfId="0" applyNumberFormat="1" applyFont="1" applyFill="1" applyBorder="1" applyAlignment="1">
      <alignment horizontal="center"/>
    </xf>
    <xf numFmtId="0" fontId="0" fillId="0" borderId="0" xfId="0" applyBorder="1" applyAlignment="1">
      <alignment horizontal="left"/>
    </xf>
    <xf numFmtId="3" fontId="19" fillId="0" borderId="7" xfId="0" applyNumberFormat="1" applyFont="1" applyFill="1" applyBorder="1" applyAlignment="1">
      <alignment horizontal="center"/>
    </xf>
    <xf numFmtId="3" fontId="20" fillId="0" borderId="7" xfId="0" applyNumberFormat="1" applyFont="1" applyFill="1" applyBorder="1" applyAlignment="1">
      <alignment horizontal="center"/>
    </xf>
    <xf numFmtId="3" fontId="1" fillId="0" borderId="7" xfId="0" applyNumberFormat="1" applyFont="1" applyFill="1" applyBorder="1" applyAlignment="1">
      <alignment horizontal="right"/>
    </xf>
    <xf numFmtId="0" fontId="16" fillId="0" borderId="0" xfId="0" applyFont="1"/>
    <xf numFmtId="0" fontId="1" fillId="0" borderId="1" xfId="0" applyFont="1" applyFill="1" applyBorder="1" applyAlignment="1">
      <alignment horizontal="left" wrapText="1"/>
    </xf>
    <xf numFmtId="3" fontId="1" fillId="0" borderId="7" xfId="0" applyNumberFormat="1" applyFont="1" applyFill="1" applyBorder="1" applyAlignment="1">
      <alignment horizontal="center"/>
    </xf>
    <xf numFmtId="3" fontId="19" fillId="0" borderId="7" xfId="0" applyNumberFormat="1" applyFont="1" applyFill="1" applyBorder="1" applyAlignment="1">
      <alignment horizontal="right"/>
    </xf>
    <xf numFmtId="0" fontId="11" fillId="0" borderId="3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left" wrapText="1"/>
    </xf>
    <xf numFmtId="0" fontId="23" fillId="0" borderId="1" xfId="0" applyFont="1" applyBorder="1" applyAlignment="1">
      <alignment horizontal="left" wrapText="1"/>
    </xf>
    <xf numFmtId="0" fontId="23" fillId="2" borderId="1" xfId="0" applyFont="1" applyFill="1" applyBorder="1" applyAlignment="1">
      <alignment horizontal="left" wrapText="1"/>
    </xf>
    <xf numFmtId="0" fontId="0" fillId="0" borderId="0" xfId="0" applyFill="1"/>
    <xf numFmtId="3" fontId="2" fillId="0" borderId="0" xfId="0" applyNumberFormat="1" applyFont="1" applyFill="1"/>
    <xf numFmtId="0" fontId="11" fillId="0" borderId="0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justify" wrapText="1"/>
    </xf>
    <xf numFmtId="0" fontId="18" fillId="0" borderId="4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left" wrapText="1"/>
    </xf>
    <xf numFmtId="0" fontId="0" fillId="0" borderId="15" xfId="0" applyBorder="1" applyAlignment="1">
      <alignment horizontal="left"/>
    </xf>
    <xf numFmtId="0" fontId="16" fillId="0" borderId="0" xfId="0" applyFont="1" applyAlignment="1">
      <alignment horizontal="center"/>
    </xf>
    <xf numFmtId="0" fontId="17" fillId="0" borderId="0" xfId="0" applyFont="1" applyFill="1" applyAlignment="1">
      <alignment horizontal="left" wrapText="1"/>
    </xf>
    <xf numFmtId="0" fontId="6" fillId="0" borderId="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0"/>
  </sheetPr>
  <dimension ref="B1:AC69"/>
  <sheetViews>
    <sheetView topLeftCell="B46" workbookViewId="0">
      <selection activeCell="E63" sqref="E63"/>
    </sheetView>
  </sheetViews>
  <sheetFormatPr defaultRowHeight="12.75"/>
  <cols>
    <col min="1" max="1" width="0" style="1" hidden="1" customWidth="1"/>
    <col min="2" max="2" width="3.7109375" style="13" customWidth="1"/>
    <col min="3" max="3" width="34" style="15" customWidth="1"/>
    <col min="4" max="4" width="7.28515625" style="15" customWidth="1"/>
    <col min="5" max="5" width="11" style="15" customWidth="1"/>
    <col min="6" max="6" width="8.42578125" style="14" bestFit="1" customWidth="1"/>
    <col min="7" max="7" width="14.28515625" style="1" hidden="1" customWidth="1"/>
    <col min="8" max="8" width="14.42578125" style="1" hidden="1" customWidth="1"/>
    <col min="9" max="9" width="8.42578125" style="1" customWidth="1"/>
    <col min="10" max="10" width="7.28515625" style="1" bestFit="1" customWidth="1"/>
    <col min="11" max="11" width="11" style="1" customWidth="1"/>
    <col min="12" max="12" width="10.140625" style="1" bestFit="1" customWidth="1"/>
    <col min="13" max="14" width="9.140625" style="1"/>
    <col min="15" max="15" width="12.5703125" style="1" customWidth="1"/>
    <col min="16" max="16384" width="9.140625" style="1"/>
  </cols>
  <sheetData>
    <row r="1" spans="2:11" ht="75" customHeight="1">
      <c r="B1" s="140" t="s">
        <v>67</v>
      </c>
      <c r="C1" s="140"/>
      <c r="D1" s="140"/>
      <c r="E1" s="134" t="s">
        <v>43</v>
      </c>
      <c r="F1" s="134"/>
      <c r="G1" s="134"/>
      <c r="H1" s="134"/>
      <c r="I1" s="134"/>
      <c r="J1" s="134"/>
      <c r="K1" s="134"/>
    </row>
    <row r="2" spans="2:11" ht="79.5" customHeight="1">
      <c r="B2" s="132" t="s">
        <v>150</v>
      </c>
      <c r="C2" s="133"/>
      <c r="D2" s="133"/>
      <c r="E2" s="133"/>
      <c r="F2" s="133"/>
      <c r="G2" s="133"/>
      <c r="H2" s="133"/>
      <c r="I2" s="133"/>
      <c r="J2" s="133"/>
      <c r="K2" s="133"/>
    </row>
    <row r="3" spans="2:11" s="2" customFormat="1" ht="27" customHeight="1">
      <c r="B3" s="135" t="s">
        <v>11</v>
      </c>
      <c r="C3" s="135" t="s">
        <v>12</v>
      </c>
      <c r="D3" s="135" t="s">
        <v>36</v>
      </c>
      <c r="E3" s="16" t="s">
        <v>19</v>
      </c>
      <c r="F3" s="137" t="s">
        <v>40</v>
      </c>
      <c r="G3" s="138"/>
      <c r="H3" s="138"/>
      <c r="I3" s="139"/>
      <c r="J3" s="130" t="s">
        <v>41</v>
      </c>
      <c r="K3" s="131"/>
    </row>
    <row r="4" spans="2:11" s="2" customFormat="1" ht="39.75" customHeight="1">
      <c r="B4" s="136"/>
      <c r="C4" s="136"/>
      <c r="D4" s="136"/>
      <c r="E4" s="3" t="s">
        <v>10</v>
      </c>
      <c r="F4" s="3" t="s">
        <v>64</v>
      </c>
      <c r="I4" s="3" t="s">
        <v>149</v>
      </c>
      <c r="J4" s="3" t="s">
        <v>42</v>
      </c>
      <c r="K4" s="3" t="s">
        <v>10</v>
      </c>
    </row>
    <row r="5" spans="2:11" s="17" customFormat="1" ht="15.75">
      <c r="B5" s="60"/>
      <c r="C5" s="61" t="s">
        <v>17</v>
      </c>
      <c r="D5" s="62"/>
      <c r="E5" s="63">
        <f>SUM(E6:E7)</f>
        <v>18116504</v>
      </c>
      <c r="F5" s="63"/>
      <c r="G5" s="64"/>
      <c r="H5" s="64"/>
      <c r="I5" s="63"/>
      <c r="J5" s="62"/>
      <c r="K5" s="63">
        <f>K6+K7</f>
        <v>18116504</v>
      </c>
    </row>
    <row r="6" spans="2:11" s="17" customFormat="1" ht="31.5" customHeight="1">
      <c r="B6" s="18"/>
      <c r="C6" s="35" t="s">
        <v>45</v>
      </c>
      <c r="D6" s="51"/>
      <c r="E6" s="19">
        <v>17952840</v>
      </c>
      <c r="F6" s="19"/>
      <c r="G6" s="50"/>
      <c r="H6" s="20"/>
      <c r="I6" s="19"/>
      <c r="J6" s="51"/>
      <c r="K6" s="19">
        <f>E6-F6+I6</f>
        <v>17952840</v>
      </c>
    </row>
    <row r="7" spans="2:11" s="17" customFormat="1" ht="45" customHeight="1">
      <c r="B7" s="21"/>
      <c r="C7" s="36" t="s">
        <v>46</v>
      </c>
      <c r="D7" s="47"/>
      <c r="E7" s="48">
        <v>163664</v>
      </c>
      <c r="F7" s="46"/>
      <c r="G7" s="50"/>
      <c r="H7" s="50"/>
      <c r="I7" s="48"/>
      <c r="J7" s="49"/>
      <c r="K7" s="48">
        <f>E7-F7+I7</f>
        <v>163664</v>
      </c>
    </row>
    <row r="8" spans="2:11" s="23" customFormat="1" ht="15.75">
      <c r="B8" s="33"/>
      <c r="C8" s="65" t="s">
        <v>16</v>
      </c>
      <c r="D8" s="48">
        <f t="shared" ref="D8:K8" si="0">D9+D19+D38+D47+D50+D51+D55+D56+D57+D58+D59</f>
        <v>21323</v>
      </c>
      <c r="E8" s="48">
        <f t="shared" si="0"/>
        <v>18116504</v>
      </c>
      <c r="F8" s="48">
        <f>F9+F19+F38+F47+F50+F51+F55+F56+F57+F58+F59</f>
        <v>377785</v>
      </c>
      <c r="G8" s="48">
        <f t="shared" si="0"/>
        <v>0</v>
      </c>
      <c r="H8" s="48">
        <f t="shared" si="0"/>
        <v>0</v>
      </c>
      <c r="I8" s="48">
        <f t="shared" si="0"/>
        <v>377785</v>
      </c>
      <c r="J8" s="48">
        <f t="shared" si="0"/>
        <v>21323</v>
      </c>
      <c r="K8" s="48">
        <f t="shared" si="0"/>
        <v>18116504</v>
      </c>
    </row>
    <row r="9" spans="2:11" s="23" customFormat="1" ht="29.25">
      <c r="B9" s="22">
        <v>1</v>
      </c>
      <c r="C9" s="37" t="s">
        <v>57</v>
      </c>
      <c r="D9" s="53">
        <f>D10+D16</f>
        <v>6400</v>
      </c>
      <c r="E9" s="53">
        <f>E10+E16</f>
        <v>3807833</v>
      </c>
      <c r="F9" s="19">
        <f t="shared" ref="F9:K9" si="1">F10+F16</f>
        <v>0</v>
      </c>
      <c r="G9" s="19">
        <f t="shared" si="1"/>
        <v>0</v>
      </c>
      <c r="H9" s="19">
        <f t="shared" si="1"/>
        <v>0</v>
      </c>
      <c r="I9" s="19">
        <f t="shared" si="1"/>
        <v>0</v>
      </c>
      <c r="J9" s="19">
        <f t="shared" si="1"/>
        <v>6400</v>
      </c>
      <c r="K9" s="19">
        <f t="shared" si="1"/>
        <v>3807833</v>
      </c>
    </row>
    <row r="10" spans="2:11" s="23" customFormat="1" ht="15.75">
      <c r="B10" s="22" t="s">
        <v>1</v>
      </c>
      <c r="C10" s="37" t="s">
        <v>2</v>
      </c>
      <c r="D10" s="53">
        <f>SUM(D11:D15)</f>
        <v>6400</v>
      </c>
      <c r="E10" s="53">
        <f>SUM(E11:E15)</f>
        <v>3807833</v>
      </c>
      <c r="F10" s="19">
        <f t="shared" ref="F10:K10" si="2">SUM(F11:F15)</f>
        <v>0</v>
      </c>
      <c r="G10" s="19">
        <f t="shared" si="2"/>
        <v>0</v>
      </c>
      <c r="H10" s="19">
        <f t="shared" si="2"/>
        <v>0</v>
      </c>
      <c r="I10" s="19">
        <f t="shared" si="2"/>
        <v>0</v>
      </c>
      <c r="J10" s="19">
        <f t="shared" si="2"/>
        <v>6400</v>
      </c>
      <c r="K10" s="19">
        <f t="shared" si="2"/>
        <v>3807833</v>
      </c>
    </row>
    <row r="11" spans="2:11" s="23" customFormat="1" ht="30">
      <c r="B11" s="22"/>
      <c r="C11" s="38" t="s">
        <v>27</v>
      </c>
      <c r="D11" s="54"/>
      <c r="E11" s="26">
        <v>0</v>
      </c>
      <c r="F11" s="26"/>
      <c r="G11" s="55"/>
      <c r="H11" s="52"/>
      <c r="I11" s="26"/>
      <c r="J11" s="54"/>
      <c r="K11" s="26">
        <v>0</v>
      </c>
    </row>
    <row r="12" spans="2:11" s="23" customFormat="1" ht="30">
      <c r="B12" s="22"/>
      <c r="C12" s="38" t="s">
        <v>26</v>
      </c>
      <c r="D12" s="54">
        <v>1400</v>
      </c>
      <c r="E12" s="26">
        <v>875392</v>
      </c>
      <c r="F12" s="26"/>
      <c r="G12" s="55"/>
      <c r="H12" s="52"/>
      <c r="I12" s="26"/>
      <c r="J12" s="54">
        <v>1400</v>
      </c>
      <c r="K12" s="26">
        <f>E12-F12+I12</f>
        <v>875392</v>
      </c>
    </row>
    <row r="13" spans="2:11" s="23" customFormat="1" ht="15.75">
      <c r="B13" s="22"/>
      <c r="C13" s="38" t="s">
        <v>25</v>
      </c>
      <c r="D13" s="54"/>
      <c r="E13" s="26">
        <v>0</v>
      </c>
      <c r="F13" s="26"/>
      <c r="G13" s="55"/>
      <c r="H13" s="52"/>
      <c r="I13" s="26"/>
      <c r="J13" s="54"/>
      <c r="K13" s="26">
        <v>0</v>
      </c>
    </row>
    <row r="14" spans="2:11" s="23" customFormat="1" ht="17.25" customHeight="1">
      <c r="B14" s="24"/>
      <c r="C14" s="38" t="s">
        <v>59</v>
      </c>
      <c r="D14" s="54"/>
      <c r="E14" s="26">
        <v>0</v>
      </c>
      <c r="F14" s="26"/>
      <c r="G14" s="56"/>
      <c r="H14" s="52"/>
      <c r="I14" s="26"/>
      <c r="J14" s="54"/>
      <c r="K14" s="26">
        <v>0</v>
      </c>
    </row>
    <row r="15" spans="2:11" s="23" customFormat="1" ht="15.75">
      <c r="B15" s="24"/>
      <c r="C15" s="42" t="s">
        <v>23</v>
      </c>
      <c r="D15" s="58">
        <v>5000</v>
      </c>
      <c r="E15" s="26">
        <v>2932441</v>
      </c>
      <c r="F15" s="26"/>
      <c r="G15" s="72"/>
      <c r="H15" s="73"/>
      <c r="I15" s="26"/>
      <c r="J15" s="58">
        <v>5000</v>
      </c>
      <c r="K15" s="26">
        <f>E15-F15+I15</f>
        <v>2932441</v>
      </c>
    </row>
    <row r="16" spans="2:11" s="23" customFormat="1" ht="27.75" customHeight="1">
      <c r="B16" s="22" t="s">
        <v>3</v>
      </c>
      <c r="C16" s="37" t="s">
        <v>9</v>
      </c>
      <c r="D16" s="53"/>
      <c r="E16" s="19">
        <v>0</v>
      </c>
      <c r="F16" s="19">
        <f>SUM(F17:F18)</f>
        <v>0</v>
      </c>
      <c r="G16" s="19">
        <f>SUM(G17:G18)</f>
        <v>0</v>
      </c>
      <c r="H16" s="19">
        <f>SUM(H17:H18)</f>
        <v>0</v>
      </c>
      <c r="I16" s="19">
        <f>SUM(I17:I18)</f>
        <v>0</v>
      </c>
      <c r="J16" s="53"/>
      <c r="K16" s="19">
        <f>SUM(K17:K18)</f>
        <v>0</v>
      </c>
    </row>
    <row r="17" spans="2:12" s="23" customFormat="1" ht="45">
      <c r="B17" s="22"/>
      <c r="C17" s="35" t="s">
        <v>37</v>
      </c>
      <c r="D17" s="53"/>
      <c r="E17" s="26">
        <v>0</v>
      </c>
      <c r="F17" s="26"/>
      <c r="G17" s="57"/>
      <c r="H17" s="52"/>
      <c r="I17" s="26"/>
      <c r="J17" s="53"/>
      <c r="K17" s="26">
        <v>0</v>
      </c>
    </row>
    <row r="18" spans="2:12" s="23" customFormat="1" ht="63.75" customHeight="1">
      <c r="B18" s="22"/>
      <c r="C18" s="35" t="s">
        <v>28</v>
      </c>
      <c r="D18" s="53"/>
      <c r="E18" s="26">
        <v>0</v>
      </c>
      <c r="F18" s="26"/>
      <c r="G18" s="57"/>
      <c r="H18" s="52"/>
      <c r="I18" s="26"/>
      <c r="J18" s="53"/>
      <c r="K18" s="26">
        <v>0</v>
      </c>
    </row>
    <row r="19" spans="2:12" s="17" customFormat="1" ht="29.25">
      <c r="B19" s="22">
        <v>2</v>
      </c>
      <c r="C19" s="37" t="s">
        <v>53</v>
      </c>
      <c r="D19" s="19">
        <f>D20+D32+D35+D36</f>
        <v>14923</v>
      </c>
      <c r="E19" s="19">
        <f>E20+E32+E35+E36</f>
        <v>9171908</v>
      </c>
      <c r="F19" s="19">
        <f t="shared" ref="F19:K19" si="3">F20+F32+F35+F36</f>
        <v>0</v>
      </c>
      <c r="G19" s="19">
        <f t="shared" si="3"/>
        <v>0</v>
      </c>
      <c r="H19" s="19">
        <f t="shared" si="3"/>
        <v>0</v>
      </c>
      <c r="I19" s="19">
        <f t="shared" si="3"/>
        <v>377785</v>
      </c>
      <c r="J19" s="19">
        <f t="shared" si="3"/>
        <v>14923</v>
      </c>
      <c r="K19" s="19">
        <f t="shared" si="3"/>
        <v>9549693</v>
      </c>
    </row>
    <row r="20" spans="2:12" s="27" customFormat="1" ht="15.75">
      <c r="B20" s="66" t="s">
        <v>1</v>
      </c>
      <c r="C20" s="39" t="s">
        <v>4</v>
      </c>
      <c r="D20" s="19">
        <f>D21+D29</f>
        <v>14841</v>
      </c>
      <c r="E20" s="19">
        <f t="shared" ref="E20:K20" si="4">E21+E29</f>
        <v>5424455</v>
      </c>
      <c r="F20" s="19">
        <f t="shared" si="4"/>
        <v>0</v>
      </c>
      <c r="G20" s="19">
        <f t="shared" si="4"/>
        <v>0</v>
      </c>
      <c r="H20" s="19">
        <f t="shared" si="4"/>
        <v>0</v>
      </c>
      <c r="I20" s="19">
        <f t="shared" si="4"/>
        <v>0</v>
      </c>
      <c r="J20" s="19">
        <f t="shared" si="4"/>
        <v>14841</v>
      </c>
      <c r="K20" s="19">
        <f t="shared" si="4"/>
        <v>5424455</v>
      </c>
    </row>
    <row r="21" spans="2:12" s="30" customFormat="1" ht="29.25">
      <c r="B21" s="28"/>
      <c r="C21" s="39" t="s">
        <v>13</v>
      </c>
      <c r="D21" s="19">
        <f>SUM(D22:D28)</f>
        <v>13745</v>
      </c>
      <c r="E21" s="19">
        <f>SUM(E22:E28)</f>
        <v>5264455</v>
      </c>
      <c r="F21" s="19">
        <f t="shared" ref="F21:K21" si="5">SUM(F22:F28)</f>
        <v>0</v>
      </c>
      <c r="G21" s="19">
        <f t="shared" si="5"/>
        <v>0</v>
      </c>
      <c r="H21" s="19">
        <f t="shared" si="5"/>
        <v>0</v>
      </c>
      <c r="I21" s="19">
        <f t="shared" si="5"/>
        <v>0</v>
      </c>
      <c r="J21" s="19">
        <f t="shared" si="5"/>
        <v>13745</v>
      </c>
      <c r="K21" s="19">
        <f t="shared" si="5"/>
        <v>5264455</v>
      </c>
    </row>
    <row r="22" spans="2:12" s="30" customFormat="1" ht="45">
      <c r="B22" s="28"/>
      <c r="C22" s="42" t="s">
        <v>58</v>
      </c>
      <c r="D22" s="58">
        <v>5000</v>
      </c>
      <c r="E22" s="26">
        <v>2000000</v>
      </c>
      <c r="F22" s="26"/>
      <c r="G22" s="72"/>
      <c r="H22" s="73"/>
      <c r="I22" s="26"/>
      <c r="J22" s="58">
        <v>5000</v>
      </c>
      <c r="K22" s="26">
        <v>2000000</v>
      </c>
    </row>
    <row r="23" spans="2:12" s="30" customFormat="1" ht="30">
      <c r="B23" s="28"/>
      <c r="C23" s="42" t="s">
        <v>38</v>
      </c>
      <c r="D23" s="58">
        <v>8420</v>
      </c>
      <c r="E23" s="26">
        <v>3144455</v>
      </c>
      <c r="F23" s="26"/>
      <c r="G23" s="72"/>
      <c r="H23" s="73"/>
      <c r="I23" s="26"/>
      <c r="J23" s="58">
        <v>8420</v>
      </c>
      <c r="K23" s="26">
        <f>E23-F23+I23</f>
        <v>3144455</v>
      </c>
    </row>
    <row r="24" spans="2:12" s="71" customFormat="1" ht="14.25" customHeight="1">
      <c r="B24" s="70"/>
      <c r="C24" s="42" t="s">
        <v>23</v>
      </c>
      <c r="D24" s="58">
        <v>0</v>
      </c>
      <c r="E24" s="26">
        <v>0</v>
      </c>
      <c r="F24" s="26"/>
      <c r="G24" s="72"/>
      <c r="H24" s="73"/>
      <c r="I24" s="26"/>
      <c r="J24" s="58">
        <v>0</v>
      </c>
      <c r="K24" s="26">
        <v>0</v>
      </c>
    </row>
    <row r="25" spans="2:12" s="30" customFormat="1" ht="30" customHeight="1">
      <c r="B25" s="28"/>
      <c r="C25" s="42" t="s">
        <v>22</v>
      </c>
      <c r="D25" s="58">
        <v>0</v>
      </c>
      <c r="E25" s="26">
        <v>0</v>
      </c>
      <c r="F25" s="26"/>
      <c r="G25" s="72"/>
      <c r="H25" s="73"/>
      <c r="I25" s="26"/>
      <c r="J25" s="58">
        <v>0</v>
      </c>
      <c r="K25" s="26">
        <f>E25-F25+I25</f>
        <v>0</v>
      </c>
      <c r="L25" s="74"/>
    </row>
    <row r="26" spans="2:12" s="30" customFormat="1" ht="15.75" customHeight="1">
      <c r="B26" s="28"/>
      <c r="C26" s="40" t="s">
        <v>39</v>
      </c>
      <c r="D26" s="58">
        <v>0</v>
      </c>
      <c r="E26" s="26">
        <v>0</v>
      </c>
      <c r="F26" s="54"/>
      <c r="G26" s="29"/>
      <c r="H26" s="31"/>
      <c r="I26" s="54"/>
      <c r="J26" s="58">
        <v>0</v>
      </c>
      <c r="K26" s="26">
        <f>E26-F26+I26</f>
        <v>0</v>
      </c>
    </row>
    <row r="27" spans="2:12" s="30" customFormat="1" ht="15.75" customHeight="1">
      <c r="B27" s="28"/>
      <c r="C27" s="40" t="s">
        <v>50</v>
      </c>
      <c r="D27" s="58">
        <v>125</v>
      </c>
      <c r="E27" s="26">
        <v>50000</v>
      </c>
      <c r="F27" s="54"/>
      <c r="G27" s="29"/>
      <c r="H27" s="31"/>
      <c r="I27" s="54"/>
      <c r="J27" s="58">
        <v>125</v>
      </c>
      <c r="K27" s="26">
        <f>E27-F27+I27</f>
        <v>50000</v>
      </c>
    </row>
    <row r="28" spans="2:12" s="30" customFormat="1" ht="15.75" customHeight="1">
      <c r="B28" s="28"/>
      <c r="C28" s="40" t="s">
        <v>63</v>
      </c>
      <c r="D28" s="58">
        <v>200</v>
      </c>
      <c r="E28" s="26">
        <v>70000</v>
      </c>
      <c r="F28" s="54"/>
      <c r="G28" s="29"/>
      <c r="H28" s="31"/>
      <c r="I28" s="54"/>
      <c r="J28" s="58">
        <v>200</v>
      </c>
      <c r="K28" s="26">
        <f>E28-F28+I28</f>
        <v>70000</v>
      </c>
    </row>
    <row r="29" spans="2:12" s="25" customFormat="1" ht="43.5">
      <c r="B29" s="32"/>
      <c r="C29" s="41" t="s">
        <v>14</v>
      </c>
      <c r="D29" s="53">
        <f>SUM(D30:D31)</f>
        <v>1096</v>
      </c>
      <c r="E29" s="19">
        <f>SUM(E30:E31)</f>
        <v>160000</v>
      </c>
      <c r="F29" s="19">
        <f t="shared" ref="F29:K29" si="6">SUM(F30:F31)</f>
        <v>0</v>
      </c>
      <c r="G29" s="19">
        <f t="shared" si="6"/>
        <v>0</v>
      </c>
      <c r="H29" s="19">
        <f t="shared" si="6"/>
        <v>0</v>
      </c>
      <c r="I29" s="19">
        <f t="shared" si="6"/>
        <v>0</v>
      </c>
      <c r="J29" s="53">
        <f t="shared" si="6"/>
        <v>1096</v>
      </c>
      <c r="K29" s="19">
        <f t="shared" si="6"/>
        <v>160000</v>
      </c>
    </row>
    <row r="30" spans="2:12" s="17" customFormat="1" ht="15.75">
      <c r="B30" s="18"/>
      <c r="C30" s="75" t="s">
        <v>65</v>
      </c>
      <c r="D30" s="54">
        <v>548</v>
      </c>
      <c r="E30" s="26">
        <v>80000</v>
      </c>
      <c r="F30" s="26"/>
      <c r="G30" s="50"/>
      <c r="H30" s="50"/>
      <c r="I30" s="26"/>
      <c r="J30" s="78">
        <v>548</v>
      </c>
      <c r="K30" s="26">
        <f>E30-F30+I30</f>
        <v>80000</v>
      </c>
    </row>
    <row r="31" spans="2:12" s="17" customFormat="1" ht="15.75">
      <c r="B31" s="18"/>
      <c r="C31" s="75" t="s">
        <v>66</v>
      </c>
      <c r="D31" s="54">
        <v>548</v>
      </c>
      <c r="E31" s="26">
        <v>80000</v>
      </c>
      <c r="F31" s="26"/>
      <c r="G31" s="50"/>
      <c r="H31" s="50"/>
      <c r="I31" s="26"/>
      <c r="J31" s="78">
        <v>548</v>
      </c>
      <c r="K31" s="26">
        <f>E31-F31+I31</f>
        <v>80000</v>
      </c>
    </row>
    <row r="32" spans="2:12" s="23" customFormat="1" ht="29.25">
      <c r="B32" s="22" t="s">
        <v>3</v>
      </c>
      <c r="C32" s="39" t="s">
        <v>54</v>
      </c>
      <c r="D32" s="53"/>
      <c r="E32" s="19">
        <f>SUM(E33:E34)</f>
        <v>471130</v>
      </c>
      <c r="F32" s="19">
        <f t="shared" ref="F32:K32" si="7">SUM(F33:F34)</f>
        <v>0</v>
      </c>
      <c r="G32" s="19">
        <f t="shared" si="7"/>
        <v>0</v>
      </c>
      <c r="H32" s="19">
        <f t="shared" si="7"/>
        <v>0</v>
      </c>
      <c r="I32" s="19">
        <f t="shared" si="7"/>
        <v>45870</v>
      </c>
      <c r="J32" s="19">
        <f t="shared" si="7"/>
        <v>0</v>
      </c>
      <c r="K32" s="19">
        <f t="shared" si="7"/>
        <v>517000</v>
      </c>
    </row>
    <row r="33" spans="2:29" s="17" customFormat="1" ht="16.5" customHeight="1">
      <c r="B33" s="22"/>
      <c r="C33" s="35" t="s">
        <v>29</v>
      </c>
      <c r="D33" s="54"/>
      <c r="E33" s="26">
        <v>0</v>
      </c>
      <c r="F33" s="26"/>
      <c r="G33" s="50"/>
      <c r="H33" s="50"/>
      <c r="I33" s="26"/>
      <c r="J33" s="54"/>
      <c r="K33" s="26">
        <f>E33-F33+I33</f>
        <v>0</v>
      </c>
    </row>
    <row r="34" spans="2:29" s="17" customFormat="1" ht="30">
      <c r="B34" s="22"/>
      <c r="C34" s="35" t="s">
        <v>21</v>
      </c>
      <c r="D34" s="54"/>
      <c r="E34" s="26">
        <v>471130</v>
      </c>
      <c r="F34" s="26"/>
      <c r="G34" s="50"/>
      <c r="H34" s="50"/>
      <c r="I34" s="26">
        <v>45870</v>
      </c>
      <c r="J34" s="54"/>
      <c r="K34" s="26">
        <f>E34-F34+I34</f>
        <v>517000</v>
      </c>
    </row>
    <row r="35" spans="2:29" s="23" customFormat="1" ht="29.25">
      <c r="B35" s="22" t="s">
        <v>6</v>
      </c>
      <c r="C35" s="39" t="s">
        <v>44</v>
      </c>
      <c r="D35" s="53"/>
      <c r="E35" s="19">
        <v>3230000</v>
      </c>
      <c r="F35" s="19"/>
      <c r="G35" s="52"/>
      <c r="H35" s="52"/>
      <c r="I35" s="19">
        <v>331915</v>
      </c>
      <c r="J35" s="53"/>
      <c r="K35" s="19">
        <f>E35-F35+I35</f>
        <v>3561915</v>
      </c>
      <c r="L35" s="128"/>
    </row>
    <row r="36" spans="2:29" s="23" customFormat="1" ht="72.75" customHeight="1">
      <c r="B36" s="22" t="s">
        <v>15</v>
      </c>
      <c r="C36" s="39" t="s">
        <v>61</v>
      </c>
      <c r="D36" s="53">
        <f>SUM(D37)</f>
        <v>82</v>
      </c>
      <c r="E36" s="19">
        <f t="shared" ref="E36:K36" si="8">SUM(E37)</f>
        <v>46323</v>
      </c>
      <c r="F36" s="19">
        <f t="shared" si="8"/>
        <v>0</v>
      </c>
      <c r="G36" s="19">
        <f t="shared" si="8"/>
        <v>0</v>
      </c>
      <c r="H36" s="19">
        <f t="shared" si="8"/>
        <v>0</v>
      </c>
      <c r="I36" s="19">
        <f t="shared" si="8"/>
        <v>0</v>
      </c>
      <c r="J36" s="53">
        <f t="shared" si="8"/>
        <v>82</v>
      </c>
      <c r="K36" s="19">
        <f t="shared" si="8"/>
        <v>46323</v>
      </c>
    </row>
    <row r="37" spans="2:29" s="23" customFormat="1" ht="60">
      <c r="B37" s="22"/>
      <c r="C37" s="42" t="s">
        <v>62</v>
      </c>
      <c r="D37" s="54">
        <v>82</v>
      </c>
      <c r="E37" s="26">
        <v>46323</v>
      </c>
      <c r="F37" s="26"/>
      <c r="G37" s="50"/>
      <c r="H37" s="50"/>
      <c r="I37" s="26"/>
      <c r="J37" s="54">
        <v>82</v>
      </c>
      <c r="K37" s="26">
        <f>E37-F37</f>
        <v>46323</v>
      </c>
    </row>
    <row r="38" spans="2:29" s="17" customFormat="1" ht="29.25">
      <c r="B38" s="22">
        <v>3</v>
      </c>
      <c r="C38" s="39" t="s">
        <v>55</v>
      </c>
      <c r="D38" s="54"/>
      <c r="E38" s="19">
        <f>SUM(E39:E46)</f>
        <v>3269241</v>
      </c>
      <c r="F38" s="19">
        <f>SUM(F39:F46)</f>
        <v>122904</v>
      </c>
      <c r="G38" s="19">
        <f>SUM(G39:G46)</f>
        <v>0</v>
      </c>
      <c r="H38" s="19">
        <f>SUM(H39:H46)</f>
        <v>0</v>
      </c>
      <c r="I38" s="19">
        <f>SUM(I39:I46)</f>
        <v>0</v>
      </c>
      <c r="J38" s="19"/>
      <c r="K38" s="19">
        <f>K39+K40+K41+K44+K45+K46</f>
        <v>3146337</v>
      </c>
    </row>
    <row r="39" spans="2:29" s="17" customFormat="1" ht="15.75">
      <c r="B39" s="18" t="s">
        <v>1</v>
      </c>
      <c r="C39" s="42" t="s">
        <v>30</v>
      </c>
      <c r="D39" s="58"/>
      <c r="E39" s="26">
        <v>1500000</v>
      </c>
      <c r="F39" s="26"/>
      <c r="G39" s="50"/>
      <c r="H39" s="50"/>
      <c r="I39" s="26"/>
      <c r="J39" s="58"/>
      <c r="K39" s="26">
        <v>1500000</v>
      </c>
    </row>
    <row r="40" spans="2:29" s="17" customFormat="1" ht="15.75">
      <c r="B40" s="18" t="s">
        <v>3</v>
      </c>
      <c r="C40" s="42" t="s">
        <v>31</v>
      </c>
      <c r="D40" s="54"/>
      <c r="E40" s="26">
        <v>1300000</v>
      </c>
      <c r="F40" s="26"/>
      <c r="G40" s="50"/>
      <c r="H40" s="50"/>
      <c r="I40" s="26"/>
      <c r="J40" s="54"/>
      <c r="K40" s="26">
        <f>E40-F40+I40</f>
        <v>1300000</v>
      </c>
    </row>
    <row r="41" spans="2:29" s="23" customFormat="1" ht="15.75">
      <c r="B41" s="18" t="s">
        <v>6</v>
      </c>
      <c r="C41" s="42" t="s">
        <v>148</v>
      </c>
      <c r="D41" s="54"/>
      <c r="E41" s="26">
        <v>40000</v>
      </c>
      <c r="F41" s="26"/>
      <c r="G41" s="52"/>
      <c r="H41" s="52"/>
      <c r="I41" s="26"/>
      <c r="J41" s="54"/>
      <c r="K41" s="26">
        <f>SUM(K42:K43)</f>
        <v>40000</v>
      </c>
    </row>
    <row r="42" spans="2:29" s="23" customFormat="1" ht="15.75">
      <c r="B42" s="18"/>
      <c r="C42" s="42" t="s">
        <v>69</v>
      </c>
      <c r="D42" s="54"/>
      <c r="E42" s="26">
        <v>0</v>
      </c>
      <c r="F42" s="26"/>
      <c r="G42" s="52"/>
      <c r="H42" s="52"/>
      <c r="I42" s="26"/>
      <c r="J42" s="54"/>
      <c r="K42" s="26">
        <v>20000</v>
      </c>
    </row>
    <row r="43" spans="2:29" s="23" customFormat="1" ht="15.75">
      <c r="B43" s="18"/>
      <c r="C43" s="42" t="s">
        <v>70</v>
      </c>
      <c r="D43" s="54"/>
      <c r="E43" s="26">
        <v>0</v>
      </c>
      <c r="F43" s="26"/>
      <c r="G43" s="52"/>
      <c r="H43" s="52"/>
      <c r="I43" s="26"/>
      <c r="J43" s="54"/>
      <c r="K43" s="26">
        <v>20000</v>
      </c>
    </row>
    <row r="44" spans="2:29" s="23" customFormat="1" ht="15.75">
      <c r="B44" s="18" t="s">
        <v>7</v>
      </c>
      <c r="C44" s="42" t="s">
        <v>32</v>
      </c>
      <c r="D44" s="53"/>
      <c r="E44" s="26">
        <v>55500</v>
      </c>
      <c r="F44" s="26"/>
      <c r="G44" s="52"/>
      <c r="H44" s="52"/>
      <c r="I44" s="26"/>
      <c r="J44" s="53"/>
      <c r="K44" s="26">
        <f>E44-F44+I44</f>
        <v>55500</v>
      </c>
    </row>
    <row r="45" spans="2:29" s="23" customFormat="1" ht="30">
      <c r="B45" s="18" t="s">
        <v>20</v>
      </c>
      <c r="C45" s="43" t="s">
        <v>24</v>
      </c>
      <c r="D45" s="53"/>
      <c r="E45" s="26">
        <v>323741</v>
      </c>
      <c r="F45" s="26">
        <v>72904</v>
      </c>
      <c r="G45" s="52"/>
      <c r="H45" s="52"/>
      <c r="I45" s="26"/>
      <c r="J45" s="53"/>
      <c r="K45" s="26">
        <f>E45-F45+I45</f>
        <v>250837</v>
      </c>
    </row>
    <row r="46" spans="2:29" s="69" customFormat="1" ht="45" customHeight="1">
      <c r="B46" s="18" t="s">
        <v>47</v>
      </c>
      <c r="C46" s="43" t="s">
        <v>48</v>
      </c>
      <c r="D46" s="53"/>
      <c r="E46" s="26">
        <v>50000</v>
      </c>
      <c r="F46" s="26">
        <v>50000</v>
      </c>
      <c r="G46" s="52"/>
      <c r="H46" s="52"/>
      <c r="I46" s="26"/>
      <c r="J46" s="53"/>
      <c r="K46" s="26">
        <f>E46-F46+I46</f>
        <v>0</v>
      </c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</row>
    <row r="47" spans="2:29" s="23" customFormat="1" ht="29.25" customHeight="1">
      <c r="B47" s="22">
        <v>4</v>
      </c>
      <c r="C47" s="39" t="s">
        <v>51</v>
      </c>
      <c r="D47" s="53"/>
      <c r="E47" s="19">
        <f t="shared" ref="E47:K47" si="9">SUM(E48:E49)</f>
        <v>280975</v>
      </c>
      <c r="F47" s="19">
        <f t="shared" si="9"/>
        <v>0</v>
      </c>
      <c r="G47" s="19">
        <f t="shared" si="9"/>
        <v>0</v>
      </c>
      <c r="H47" s="19">
        <f t="shared" si="9"/>
        <v>0</v>
      </c>
      <c r="I47" s="19">
        <f t="shared" si="9"/>
        <v>0</v>
      </c>
      <c r="J47" s="19">
        <f t="shared" si="9"/>
        <v>0</v>
      </c>
      <c r="K47" s="19">
        <f t="shared" si="9"/>
        <v>280975</v>
      </c>
    </row>
    <row r="48" spans="2:29" s="17" customFormat="1" ht="29.25" customHeight="1">
      <c r="B48" s="18" t="s">
        <v>1</v>
      </c>
      <c r="C48" s="42" t="s">
        <v>60</v>
      </c>
      <c r="D48" s="54"/>
      <c r="E48" s="26">
        <v>200000</v>
      </c>
      <c r="F48" s="26"/>
      <c r="G48" s="50"/>
      <c r="H48" s="50"/>
      <c r="I48" s="26"/>
      <c r="J48" s="54"/>
      <c r="K48" s="26">
        <f>E48-F48+I48</f>
        <v>200000</v>
      </c>
    </row>
    <row r="49" spans="2:11" s="17" customFormat="1" ht="29.25" customHeight="1">
      <c r="B49" s="18" t="s">
        <v>3</v>
      </c>
      <c r="C49" s="42" t="s">
        <v>52</v>
      </c>
      <c r="D49" s="54"/>
      <c r="E49" s="26">
        <v>80975</v>
      </c>
      <c r="F49" s="26"/>
      <c r="G49" s="50"/>
      <c r="H49" s="50"/>
      <c r="I49" s="26"/>
      <c r="J49" s="54"/>
      <c r="K49" s="26">
        <f>E49-F49+I49</f>
        <v>80975</v>
      </c>
    </row>
    <row r="50" spans="2:11" s="23" customFormat="1" ht="28.5" customHeight="1">
      <c r="B50" s="22">
        <v>5</v>
      </c>
      <c r="C50" s="39" t="s">
        <v>0</v>
      </c>
      <c r="D50" s="53"/>
      <c r="E50" s="19">
        <v>170000</v>
      </c>
      <c r="F50" s="19"/>
      <c r="G50" s="52"/>
      <c r="H50" s="52"/>
      <c r="I50" s="19"/>
      <c r="J50" s="53"/>
      <c r="K50" s="19">
        <f>E50-F50+I50</f>
        <v>170000</v>
      </c>
    </row>
    <row r="51" spans="2:11" s="17" customFormat="1" ht="57">
      <c r="B51" s="22">
        <v>6</v>
      </c>
      <c r="C51" s="44" t="s">
        <v>56</v>
      </c>
      <c r="D51" s="54">
        <v>0</v>
      </c>
      <c r="E51" s="19">
        <f>SUM(E52:E54)</f>
        <v>830000</v>
      </c>
      <c r="F51" s="19">
        <f t="shared" ref="F51:K51" si="10">SUM(F52:F54)</f>
        <v>0</v>
      </c>
      <c r="G51" s="19">
        <f t="shared" si="10"/>
        <v>0</v>
      </c>
      <c r="H51" s="19">
        <f t="shared" si="10"/>
        <v>0</v>
      </c>
      <c r="I51" s="19">
        <f t="shared" si="10"/>
        <v>0</v>
      </c>
      <c r="J51" s="19">
        <f t="shared" si="10"/>
        <v>0</v>
      </c>
      <c r="K51" s="19">
        <f t="shared" si="10"/>
        <v>830000</v>
      </c>
    </row>
    <row r="52" spans="2:11" s="17" customFormat="1" ht="30">
      <c r="B52" s="18" t="s">
        <v>1</v>
      </c>
      <c r="C52" s="42" t="s">
        <v>33</v>
      </c>
      <c r="D52" s="54"/>
      <c r="E52" s="26">
        <v>70000</v>
      </c>
      <c r="F52" s="26"/>
      <c r="G52" s="50"/>
      <c r="H52" s="50"/>
      <c r="I52" s="26"/>
      <c r="J52" s="54"/>
      <c r="K52" s="26">
        <f>E52-F52+I52</f>
        <v>70000</v>
      </c>
    </row>
    <row r="53" spans="2:11" s="17" customFormat="1" ht="28.5" customHeight="1">
      <c r="B53" s="18" t="s">
        <v>3</v>
      </c>
      <c r="C53" s="42" t="s">
        <v>34</v>
      </c>
      <c r="D53" s="54"/>
      <c r="E53" s="26">
        <v>210000</v>
      </c>
      <c r="F53" s="26"/>
      <c r="G53" s="50"/>
      <c r="H53" s="50"/>
      <c r="I53" s="26"/>
      <c r="J53" s="54"/>
      <c r="K53" s="26">
        <f>E53-F53+I53</f>
        <v>210000</v>
      </c>
    </row>
    <row r="54" spans="2:11" s="23" customFormat="1" ht="15.75">
      <c r="B54" s="18" t="s">
        <v>6</v>
      </c>
      <c r="C54" s="42" t="s">
        <v>35</v>
      </c>
      <c r="D54" s="53"/>
      <c r="E54" s="26">
        <v>550000</v>
      </c>
      <c r="F54" s="26"/>
      <c r="G54" s="52"/>
      <c r="H54" s="52"/>
      <c r="I54" s="26"/>
      <c r="J54" s="53"/>
      <c r="K54" s="26">
        <f>E54-F54+I54</f>
        <v>550000</v>
      </c>
    </row>
    <row r="55" spans="2:11" s="23" customFormat="1" ht="72">
      <c r="B55" s="22">
        <v>7</v>
      </c>
      <c r="C55" s="39" t="s">
        <v>5</v>
      </c>
      <c r="D55" s="53"/>
      <c r="E55" s="19">
        <v>0</v>
      </c>
      <c r="F55" s="19"/>
      <c r="G55" s="52"/>
      <c r="H55" s="52"/>
      <c r="I55" s="19"/>
      <c r="J55" s="53"/>
      <c r="K55" s="19">
        <v>0</v>
      </c>
    </row>
    <row r="56" spans="2:11" s="23" customFormat="1" ht="72">
      <c r="B56" s="22">
        <v>8</v>
      </c>
      <c r="C56" s="39" t="s">
        <v>49</v>
      </c>
      <c r="D56" s="53"/>
      <c r="E56" s="19">
        <v>207776</v>
      </c>
      <c r="F56" s="19"/>
      <c r="G56" s="52"/>
      <c r="H56" s="52"/>
      <c r="I56" s="19"/>
      <c r="J56" s="53"/>
      <c r="K56" s="19">
        <f>E56-F56+I56</f>
        <v>207776</v>
      </c>
    </row>
    <row r="57" spans="2:11" s="23" customFormat="1" ht="15.75">
      <c r="B57" s="22">
        <v>9</v>
      </c>
      <c r="C57" s="45" t="s">
        <v>8</v>
      </c>
      <c r="D57" s="51"/>
      <c r="E57" s="59">
        <v>50000</v>
      </c>
      <c r="F57" s="59">
        <v>12500</v>
      </c>
      <c r="G57" s="52"/>
      <c r="H57" s="52"/>
      <c r="I57" s="59"/>
      <c r="J57" s="51"/>
      <c r="K57" s="59">
        <f>E57-F57+I57</f>
        <v>37500</v>
      </c>
    </row>
    <row r="58" spans="2:11" s="23" customFormat="1" ht="86.25" customHeight="1">
      <c r="B58" s="22">
        <v>10</v>
      </c>
      <c r="C58" s="44" t="s">
        <v>18</v>
      </c>
      <c r="D58" s="51"/>
      <c r="E58" s="59">
        <v>0</v>
      </c>
      <c r="F58" s="59"/>
      <c r="G58" s="52"/>
      <c r="H58" s="52"/>
      <c r="I58" s="59"/>
      <c r="J58" s="51"/>
      <c r="K58" s="59">
        <f>E58-F58+I58</f>
        <v>0</v>
      </c>
    </row>
    <row r="59" spans="2:11" s="23" customFormat="1" ht="15.75">
      <c r="B59" s="33">
        <v>11</v>
      </c>
      <c r="C59" s="76" t="s">
        <v>68</v>
      </c>
      <c r="D59" s="47"/>
      <c r="E59" s="34">
        <v>328771</v>
      </c>
      <c r="F59" s="34">
        <v>242381</v>
      </c>
      <c r="G59" s="77"/>
      <c r="H59" s="77"/>
      <c r="I59" s="34"/>
      <c r="J59" s="47"/>
      <c r="K59" s="34">
        <f>E59-F59+I59</f>
        <v>86390</v>
      </c>
    </row>
    <row r="60" spans="2:11" s="68" customFormat="1" ht="63.75" customHeight="1">
      <c r="B60" s="67"/>
      <c r="C60" s="129"/>
      <c r="D60" s="129"/>
      <c r="E60" s="129"/>
      <c r="F60" s="129"/>
      <c r="G60" s="129"/>
      <c r="H60" s="129"/>
      <c r="I60" s="129"/>
      <c r="J60" s="129"/>
      <c r="K60" s="129"/>
    </row>
    <row r="61" spans="2:11" s="7" customFormat="1" ht="16.5" customHeight="1">
      <c r="B61" s="4"/>
      <c r="C61" s="5"/>
      <c r="D61" s="5"/>
      <c r="E61" s="5"/>
      <c r="F61" s="6"/>
    </row>
    <row r="62" spans="2:11" s="7" customFormat="1">
      <c r="B62" s="4"/>
      <c r="C62" s="5"/>
      <c r="D62" s="5"/>
      <c r="E62" s="5"/>
      <c r="F62" s="6"/>
    </row>
    <row r="63" spans="2:11">
      <c r="B63" s="8"/>
      <c r="C63" s="5"/>
      <c r="D63" s="5"/>
      <c r="E63" s="5"/>
      <c r="F63" s="9"/>
    </row>
    <row r="64" spans="2:11" s="7" customFormat="1">
      <c r="B64" s="8"/>
      <c r="C64" s="5"/>
      <c r="D64" s="5"/>
      <c r="E64" s="5"/>
      <c r="F64" s="6"/>
    </row>
    <row r="65" spans="2:7">
      <c r="B65" s="10"/>
      <c r="C65" s="11"/>
      <c r="D65" s="11"/>
      <c r="E65" s="11"/>
      <c r="F65" s="9"/>
    </row>
    <row r="66" spans="2:7">
      <c r="B66" s="8"/>
      <c r="C66" s="5"/>
      <c r="D66" s="5"/>
      <c r="E66" s="5"/>
      <c r="F66" s="9"/>
    </row>
    <row r="67" spans="2:7" s="7" customFormat="1">
      <c r="B67" s="8"/>
      <c r="C67" s="12"/>
      <c r="D67" s="12"/>
      <c r="E67" s="12"/>
      <c r="F67" s="6"/>
      <c r="G67" s="1"/>
    </row>
    <row r="68" spans="2:7">
      <c r="C68" s="12"/>
      <c r="D68" s="12"/>
      <c r="E68" s="12"/>
    </row>
    <row r="69" spans="2:7">
      <c r="C69" s="5"/>
      <c r="D69" s="5"/>
      <c r="E69" s="5"/>
    </row>
  </sheetData>
  <mergeCells count="9">
    <mergeCell ref="C60:K60"/>
    <mergeCell ref="J3:K3"/>
    <mergeCell ref="B2:K2"/>
    <mergeCell ref="E1:K1"/>
    <mergeCell ref="B3:B4"/>
    <mergeCell ref="C3:C4"/>
    <mergeCell ref="D3:D4"/>
    <mergeCell ref="F3:I3"/>
    <mergeCell ref="B1:D1"/>
  </mergeCells>
  <phoneticPr fontId="0" type="noConversion"/>
  <printOptions horizontalCentered="1" gridLines="1"/>
  <pageMargins left="0.78740157480314965" right="0.19685039370078741" top="0.59055118110236227" bottom="0.39370078740157483" header="0.51181102362204722" footer="0.11811023622047245"/>
  <pageSetup paperSize="9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54"/>
  <sheetViews>
    <sheetView tabSelected="1" topLeftCell="A44" workbookViewId="0">
      <selection activeCell="N52" sqref="N52"/>
    </sheetView>
  </sheetViews>
  <sheetFormatPr defaultRowHeight="12.75"/>
  <cols>
    <col min="1" max="1" width="3.7109375" customWidth="1"/>
    <col min="2" max="2" width="4" customWidth="1"/>
    <col min="3" max="3" width="27.28515625" customWidth="1"/>
    <col min="4" max="4" width="6.140625" bestFit="1" customWidth="1"/>
    <col min="5" max="5" width="10" customWidth="1"/>
    <col min="6" max="6" width="7.28515625" bestFit="1" customWidth="1"/>
    <col min="7" max="7" width="8.42578125" bestFit="1" customWidth="1"/>
    <col min="8" max="8" width="6.140625" bestFit="1" customWidth="1"/>
    <col min="9" max="9" width="10.140625" bestFit="1" customWidth="1"/>
  </cols>
  <sheetData>
    <row r="1" spans="1:11" ht="54" customHeight="1">
      <c r="A1" s="145"/>
      <c r="B1" s="145"/>
      <c r="C1" s="145"/>
      <c r="D1" s="145"/>
      <c r="E1" s="145"/>
      <c r="F1" s="146" t="s">
        <v>71</v>
      </c>
      <c r="G1" s="146"/>
      <c r="H1" s="146"/>
      <c r="I1" s="146"/>
      <c r="J1" s="79"/>
    </row>
    <row r="2" spans="1:11" ht="60" customHeight="1">
      <c r="A2" s="145"/>
      <c r="B2" s="145"/>
      <c r="C2" s="145"/>
      <c r="D2" s="145"/>
      <c r="E2" s="145"/>
      <c r="F2" s="146" t="s">
        <v>72</v>
      </c>
      <c r="G2" s="146"/>
      <c r="H2" s="146"/>
      <c r="I2" s="146"/>
      <c r="J2" s="79"/>
    </row>
    <row r="3" spans="1:11">
      <c r="A3" s="147" t="s">
        <v>73</v>
      </c>
      <c r="B3" s="147"/>
      <c r="C3" s="147"/>
      <c r="D3" s="147"/>
      <c r="E3" s="147"/>
      <c r="F3" s="147"/>
      <c r="G3" s="147"/>
      <c r="H3" s="147"/>
      <c r="I3" s="147"/>
      <c r="J3" s="147"/>
    </row>
    <row r="4" spans="1:11">
      <c r="A4" s="148"/>
      <c r="B4" s="148"/>
      <c r="C4" s="148"/>
      <c r="D4" s="148"/>
      <c r="E4" s="148"/>
      <c r="F4" s="147"/>
      <c r="G4" s="147"/>
      <c r="H4" s="147"/>
      <c r="I4" s="147"/>
      <c r="J4" s="147"/>
    </row>
    <row r="5" spans="1:11" ht="15.75">
      <c r="A5" s="149" t="s">
        <v>11</v>
      </c>
      <c r="B5" s="149" t="s">
        <v>74</v>
      </c>
      <c r="C5" s="153" t="s">
        <v>75</v>
      </c>
      <c r="D5" s="156" t="s">
        <v>76</v>
      </c>
      <c r="E5" s="157"/>
      <c r="F5" s="160" t="s">
        <v>40</v>
      </c>
      <c r="G5" s="161"/>
      <c r="H5" s="162" t="s">
        <v>77</v>
      </c>
      <c r="I5" s="163"/>
      <c r="J5" s="141" t="s">
        <v>78</v>
      </c>
      <c r="K5" s="142"/>
    </row>
    <row r="6" spans="1:11" ht="30.75" customHeight="1">
      <c r="A6" s="150"/>
      <c r="B6" s="150"/>
      <c r="C6" s="154"/>
      <c r="D6" s="158"/>
      <c r="E6" s="159"/>
      <c r="F6" s="80" t="s">
        <v>79</v>
      </c>
      <c r="G6" s="81" t="s">
        <v>80</v>
      </c>
      <c r="H6" s="164"/>
      <c r="I6" s="165"/>
      <c r="J6" s="82"/>
      <c r="K6" s="83"/>
    </row>
    <row r="7" spans="1:11" ht="15.75">
      <c r="A7" s="151"/>
      <c r="B7" s="152"/>
      <c r="C7" s="155"/>
      <c r="D7" s="80" t="s">
        <v>42</v>
      </c>
      <c r="E7" s="80" t="s">
        <v>81</v>
      </c>
      <c r="F7" s="80" t="s">
        <v>81</v>
      </c>
      <c r="G7" s="80" t="s">
        <v>81</v>
      </c>
      <c r="H7" s="80" t="s">
        <v>42</v>
      </c>
      <c r="I7" s="80" t="s">
        <v>81</v>
      </c>
      <c r="J7" s="84"/>
    </row>
    <row r="8" spans="1:11" ht="46.5" customHeight="1">
      <c r="A8" s="85" t="s">
        <v>82</v>
      </c>
      <c r="B8" s="86"/>
      <c r="C8" s="87" t="s">
        <v>83</v>
      </c>
      <c r="D8" s="88"/>
      <c r="E8" s="63">
        <v>57194</v>
      </c>
      <c r="F8" s="63">
        <v>50000</v>
      </c>
      <c r="G8" s="63"/>
      <c r="H8" s="63"/>
      <c r="I8" s="63">
        <f>E8-F8+G8</f>
        <v>7194</v>
      </c>
      <c r="J8" s="89"/>
    </row>
    <row r="9" spans="1:11" ht="15.75">
      <c r="A9" s="88" t="s">
        <v>84</v>
      </c>
      <c r="B9" s="86"/>
      <c r="C9" s="90" t="s">
        <v>85</v>
      </c>
      <c r="D9" s="91">
        <f t="shared" ref="D9:I9" si="0">SUM(D10:D11)</f>
        <v>839</v>
      </c>
      <c r="E9" s="92">
        <f t="shared" si="0"/>
        <v>322806</v>
      </c>
      <c r="F9" s="92">
        <f t="shared" si="0"/>
        <v>0</v>
      </c>
      <c r="G9" s="92">
        <f t="shared" si="0"/>
        <v>0</v>
      </c>
      <c r="H9" s="91">
        <f t="shared" si="0"/>
        <v>823</v>
      </c>
      <c r="I9" s="92">
        <f t="shared" si="0"/>
        <v>322806</v>
      </c>
      <c r="J9" s="89"/>
    </row>
    <row r="10" spans="1:11" ht="30">
      <c r="A10" s="93">
        <v>1</v>
      </c>
      <c r="B10" s="93"/>
      <c r="C10" s="123" t="s">
        <v>86</v>
      </c>
      <c r="D10" s="93">
        <v>490</v>
      </c>
      <c r="E10" s="94">
        <v>194481</v>
      </c>
      <c r="F10" s="94"/>
      <c r="G10" s="94"/>
      <c r="H10" s="93">
        <v>490</v>
      </c>
      <c r="I10" s="94">
        <f>E10-F10+G10</f>
        <v>194481</v>
      </c>
      <c r="J10" s="89" t="s">
        <v>87</v>
      </c>
    </row>
    <row r="11" spans="1:11" ht="30">
      <c r="A11" s="95">
        <v>2</v>
      </c>
      <c r="B11" s="95"/>
      <c r="C11" s="124" t="s">
        <v>88</v>
      </c>
      <c r="D11" s="96">
        <v>349</v>
      </c>
      <c r="E11" s="97">
        <v>128325</v>
      </c>
      <c r="F11" s="97"/>
      <c r="G11" s="97"/>
      <c r="H11" s="96">
        <v>333</v>
      </c>
      <c r="I11" s="97">
        <f>E11-F11+G11</f>
        <v>128325</v>
      </c>
      <c r="J11" s="89"/>
    </row>
    <row r="12" spans="1:11" ht="31.5" customHeight="1">
      <c r="A12" s="85" t="s">
        <v>89</v>
      </c>
      <c r="B12" s="88"/>
      <c r="C12" s="90" t="s">
        <v>90</v>
      </c>
      <c r="D12" s="91">
        <f t="shared" ref="D12:I12" si="1">SUM(D13:D49)</f>
        <v>7594</v>
      </c>
      <c r="E12" s="92">
        <f t="shared" si="1"/>
        <v>2850000</v>
      </c>
      <c r="F12" s="92">
        <f t="shared" si="1"/>
        <v>20000</v>
      </c>
      <c r="G12" s="92">
        <f t="shared" si="1"/>
        <v>20000</v>
      </c>
      <c r="H12" s="91">
        <f t="shared" si="1"/>
        <v>7594</v>
      </c>
      <c r="I12" s="92">
        <f t="shared" si="1"/>
        <v>2850000</v>
      </c>
      <c r="J12" s="98"/>
    </row>
    <row r="13" spans="1:11" ht="20.25" customHeight="1">
      <c r="A13" s="99">
        <v>1</v>
      </c>
      <c r="B13" s="99">
        <v>1</v>
      </c>
      <c r="C13" s="125" t="s">
        <v>91</v>
      </c>
      <c r="D13" s="100">
        <v>0</v>
      </c>
      <c r="E13" s="101">
        <v>0</v>
      </c>
      <c r="F13" s="101"/>
      <c r="G13" s="101"/>
      <c r="H13" s="102">
        <v>0</v>
      </c>
      <c r="I13" s="103">
        <v>0</v>
      </c>
      <c r="J13" s="104" t="s">
        <v>92</v>
      </c>
    </row>
    <row r="14" spans="1:11" ht="30">
      <c r="A14" s="99">
        <f>A13+1</f>
        <v>2</v>
      </c>
      <c r="B14" s="99">
        <v>1</v>
      </c>
      <c r="C14" s="125" t="s">
        <v>93</v>
      </c>
      <c r="D14" s="100">
        <v>250</v>
      </c>
      <c r="E14" s="101">
        <v>100000</v>
      </c>
      <c r="F14" s="101"/>
      <c r="G14" s="101"/>
      <c r="H14" s="102">
        <v>0</v>
      </c>
      <c r="I14" s="103">
        <v>0</v>
      </c>
      <c r="J14" s="104"/>
    </row>
    <row r="15" spans="1:11" ht="30">
      <c r="A15" s="99"/>
      <c r="B15" s="99">
        <v>1</v>
      </c>
      <c r="C15" s="125" t="s">
        <v>151</v>
      </c>
      <c r="D15" s="100">
        <v>0</v>
      </c>
      <c r="E15" s="101">
        <v>0</v>
      </c>
      <c r="F15" s="101"/>
      <c r="G15" s="101"/>
      <c r="H15" s="102">
        <v>250</v>
      </c>
      <c r="I15" s="103">
        <v>100000</v>
      </c>
      <c r="J15" s="104"/>
    </row>
    <row r="16" spans="1:11" ht="27.75" customHeight="1">
      <c r="A16" s="99">
        <f>A14+1</f>
        <v>3</v>
      </c>
      <c r="B16" s="99">
        <v>2</v>
      </c>
      <c r="C16" s="125" t="s">
        <v>94</v>
      </c>
      <c r="D16" s="100">
        <v>259</v>
      </c>
      <c r="E16" s="101">
        <v>100000</v>
      </c>
      <c r="F16" s="101"/>
      <c r="G16" s="101"/>
      <c r="H16" s="100">
        <v>259</v>
      </c>
      <c r="I16" s="101">
        <v>100000</v>
      </c>
      <c r="J16" s="104" t="s">
        <v>95</v>
      </c>
    </row>
    <row r="17" spans="1:11" ht="15.75" customHeight="1">
      <c r="A17" s="99">
        <f t="shared" ref="A17:A45" si="2">A16+1</f>
        <v>4</v>
      </c>
      <c r="B17" s="99">
        <v>3</v>
      </c>
      <c r="C17" s="125" t="s">
        <v>96</v>
      </c>
      <c r="D17" s="100">
        <v>160</v>
      </c>
      <c r="E17" s="101">
        <v>50000</v>
      </c>
      <c r="F17" s="101"/>
      <c r="G17" s="101"/>
      <c r="H17" s="100">
        <v>160</v>
      </c>
      <c r="I17" s="101">
        <v>50000</v>
      </c>
      <c r="J17" s="104" t="s">
        <v>97</v>
      </c>
    </row>
    <row r="18" spans="1:11" ht="16.5" customHeight="1">
      <c r="A18" s="99">
        <f t="shared" si="2"/>
        <v>5</v>
      </c>
      <c r="B18" s="99">
        <v>4</v>
      </c>
      <c r="C18" s="125" t="s">
        <v>98</v>
      </c>
      <c r="D18" s="100">
        <v>160</v>
      </c>
      <c r="E18" s="101">
        <v>50000</v>
      </c>
      <c r="F18" s="101"/>
      <c r="G18" s="101"/>
      <c r="H18" s="100">
        <v>160</v>
      </c>
      <c r="I18" s="101">
        <v>50000</v>
      </c>
      <c r="J18" s="104" t="s">
        <v>97</v>
      </c>
    </row>
    <row r="19" spans="1:11" ht="16.5" customHeight="1">
      <c r="A19" s="99">
        <f t="shared" si="2"/>
        <v>6</v>
      </c>
      <c r="B19" s="99">
        <v>5</v>
      </c>
      <c r="C19" s="125" t="s">
        <v>99</v>
      </c>
      <c r="D19" s="100">
        <v>250</v>
      </c>
      <c r="E19" s="101">
        <v>100000</v>
      </c>
      <c r="F19" s="101"/>
      <c r="G19" s="101"/>
      <c r="H19" s="100">
        <v>250</v>
      </c>
      <c r="I19" s="101">
        <v>100000</v>
      </c>
      <c r="J19" s="104" t="s">
        <v>92</v>
      </c>
    </row>
    <row r="20" spans="1:11" ht="18" customHeight="1">
      <c r="A20" s="99">
        <f t="shared" si="2"/>
        <v>7</v>
      </c>
      <c r="B20" s="99">
        <v>6</v>
      </c>
      <c r="C20" s="125" t="s">
        <v>100</v>
      </c>
      <c r="D20" s="100">
        <v>250</v>
      </c>
      <c r="E20" s="101">
        <v>100000</v>
      </c>
      <c r="F20" s="101"/>
      <c r="G20" s="101"/>
      <c r="H20" s="100">
        <v>250</v>
      </c>
      <c r="I20" s="101">
        <v>100000</v>
      </c>
      <c r="J20" s="104" t="s">
        <v>92</v>
      </c>
    </row>
    <row r="21" spans="1:11" ht="30">
      <c r="A21" s="99">
        <f t="shared" si="2"/>
        <v>8</v>
      </c>
      <c r="B21" s="99">
        <v>7</v>
      </c>
      <c r="C21" s="125" t="s">
        <v>101</v>
      </c>
      <c r="D21" s="100">
        <v>200</v>
      </c>
      <c r="E21" s="101">
        <v>80000</v>
      </c>
      <c r="F21" s="101"/>
      <c r="G21" s="101">
        <v>20000</v>
      </c>
      <c r="H21" s="102">
        <v>250</v>
      </c>
      <c r="I21" s="103">
        <f>E21+G21</f>
        <v>100000</v>
      </c>
    </row>
    <row r="22" spans="1:11" ht="15.75">
      <c r="A22" s="99">
        <f t="shared" si="2"/>
        <v>9</v>
      </c>
      <c r="B22" s="99">
        <v>7</v>
      </c>
      <c r="C22" s="125" t="s">
        <v>102</v>
      </c>
      <c r="D22" s="100">
        <v>50</v>
      </c>
      <c r="E22" s="101">
        <v>20000</v>
      </c>
      <c r="F22" s="101">
        <v>20000</v>
      </c>
      <c r="G22" s="101"/>
      <c r="H22" s="102">
        <v>0</v>
      </c>
      <c r="I22" s="103">
        <f>E22-F22</f>
        <v>0</v>
      </c>
      <c r="J22" s="104"/>
    </row>
    <row r="23" spans="1:11" ht="45">
      <c r="A23" s="99">
        <f t="shared" si="2"/>
        <v>10</v>
      </c>
      <c r="B23" s="99">
        <v>8</v>
      </c>
      <c r="C23" s="125" t="s">
        <v>103</v>
      </c>
      <c r="D23" s="100">
        <v>320</v>
      </c>
      <c r="E23" s="101">
        <v>100000</v>
      </c>
      <c r="F23" s="101"/>
      <c r="G23" s="101"/>
      <c r="H23" s="100">
        <v>320</v>
      </c>
      <c r="I23" s="101">
        <v>100000</v>
      </c>
      <c r="J23" s="104" t="s">
        <v>97</v>
      </c>
    </row>
    <row r="24" spans="1:11" ht="18.75" customHeight="1">
      <c r="A24" s="99">
        <f t="shared" si="2"/>
        <v>11</v>
      </c>
      <c r="B24" s="99">
        <v>9</v>
      </c>
      <c r="C24" s="125" t="s">
        <v>104</v>
      </c>
      <c r="D24" s="100">
        <v>267</v>
      </c>
      <c r="E24" s="101">
        <v>100000</v>
      </c>
      <c r="F24" s="101"/>
      <c r="G24" s="101"/>
      <c r="H24" s="100">
        <v>0</v>
      </c>
      <c r="I24" s="101">
        <v>0</v>
      </c>
      <c r="J24" s="104" t="s">
        <v>105</v>
      </c>
    </row>
    <row r="25" spans="1:11" ht="18.75" customHeight="1">
      <c r="A25" s="99"/>
      <c r="B25" s="99">
        <v>9</v>
      </c>
      <c r="C25" s="125" t="s">
        <v>152</v>
      </c>
      <c r="D25" s="100">
        <v>0</v>
      </c>
      <c r="E25" s="101">
        <v>0</v>
      </c>
      <c r="F25" s="101"/>
      <c r="G25" s="101"/>
      <c r="H25" s="100">
        <v>267</v>
      </c>
      <c r="I25" s="101">
        <v>100000</v>
      </c>
      <c r="J25" s="104"/>
    </row>
    <row r="26" spans="1:11" ht="60" customHeight="1">
      <c r="A26" s="99">
        <f>A24+1</f>
        <v>12</v>
      </c>
      <c r="B26" s="99">
        <v>10</v>
      </c>
      <c r="C26" s="125" t="s">
        <v>106</v>
      </c>
      <c r="D26" s="100">
        <v>268</v>
      </c>
      <c r="E26" s="101">
        <v>100000</v>
      </c>
      <c r="F26" s="101"/>
      <c r="G26" s="101"/>
      <c r="H26" s="100">
        <v>268</v>
      </c>
      <c r="I26" s="101">
        <v>100000</v>
      </c>
      <c r="J26" s="104" t="s">
        <v>107</v>
      </c>
    </row>
    <row r="27" spans="1:11" ht="28.5" customHeight="1">
      <c r="A27" s="99">
        <f t="shared" si="2"/>
        <v>13</v>
      </c>
      <c r="B27" s="99">
        <v>11</v>
      </c>
      <c r="C27" s="125" t="s">
        <v>108</v>
      </c>
      <c r="D27" s="100">
        <v>320</v>
      </c>
      <c r="E27" s="101">
        <v>100000</v>
      </c>
      <c r="F27" s="101"/>
      <c r="G27" s="101"/>
      <c r="H27" s="100">
        <v>0</v>
      </c>
      <c r="I27" s="101">
        <v>0</v>
      </c>
      <c r="J27" s="104" t="s">
        <v>97</v>
      </c>
    </row>
    <row r="28" spans="1:11" ht="44.25" customHeight="1">
      <c r="A28" s="99"/>
      <c r="B28" s="99">
        <v>11</v>
      </c>
      <c r="C28" s="125" t="s">
        <v>153</v>
      </c>
      <c r="D28" s="100">
        <v>0</v>
      </c>
      <c r="E28" s="101">
        <v>0</v>
      </c>
      <c r="F28" s="101"/>
      <c r="G28" s="101"/>
      <c r="H28" s="100">
        <v>320</v>
      </c>
      <c r="I28" s="101">
        <v>100000</v>
      </c>
      <c r="J28" s="104"/>
    </row>
    <row r="29" spans="1:11" ht="16.5" customHeight="1">
      <c r="A29" s="99">
        <f>A27+1</f>
        <v>14</v>
      </c>
      <c r="B29" s="105">
        <v>12</v>
      </c>
      <c r="C29" s="126" t="s">
        <v>109</v>
      </c>
      <c r="D29" s="106">
        <v>125</v>
      </c>
      <c r="E29" s="103">
        <v>50000</v>
      </c>
      <c r="F29" s="103"/>
      <c r="G29" s="103"/>
      <c r="H29" s="106">
        <v>125</v>
      </c>
      <c r="I29" s="103">
        <v>50000</v>
      </c>
      <c r="J29" s="107" t="s">
        <v>92</v>
      </c>
      <c r="K29" s="108"/>
    </row>
    <row r="30" spans="1:11" ht="17.25" customHeight="1">
      <c r="A30" s="99">
        <f t="shared" si="2"/>
        <v>15</v>
      </c>
      <c r="B30" s="99">
        <v>13</v>
      </c>
      <c r="C30" s="125" t="s">
        <v>110</v>
      </c>
      <c r="D30" s="100">
        <v>131</v>
      </c>
      <c r="E30" s="101">
        <v>50000</v>
      </c>
      <c r="F30" s="101"/>
      <c r="G30" s="101"/>
      <c r="H30" s="100">
        <v>131</v>
      </c>
      <c r="I30" s="101">
        <v>50000</v>
      </c>
      <c r="J30" s="104" t="s">
        <v>111</v>
      </c>
    </row>
    <row r="31" spans="1:11" ht="28.5" customHeight="1">
      <c r="A31" s="99">
        <f t="shared" si="2"/>
        <v>16</v>
      </c>
      <c r="B31" s="99">
        <v>14</v>
      </c>
      <c r="C31" s="125" t="s">
        <v>112</v>
      </c>
      <c r="D31" s="100">
        <v>290</v>
      </c>
      <c r="E31" s="101">
        <v>100000</v>
      </c>
      <c r="F31" s="101"/>
      <c r="G31" s="101"/>
      <c r="H31" s="100">
        <v>290</v>
      </c>
      <c r="I31" s="101">
        <v>100000</v>
      </c>
      <c r="J31" s="104" t="s">
        <v>113</v>
      </c>
    </row>
    <row r="32" spans="1:11" ht="15.75" customHeight="1">
      <c r="A32" s="99">
        <f t="shared" si="2"/>
        <v>17</v>
      </c>
      <c r="B32" s="99">
        <v>15</v>
      </c>
      <c r="C32" s="125" t="s">
        <v>114</v>
      </c>
      <c r="D32" s="100">
        <v>265</v>
      </c>
      <c r="E32" s="101">
        <v>100000</v>
      </c>
      <c r="F32" s="101"/>
      <c r="G32" s="101"/>
      <c r="H32" s="100">
        <v>265</v>
      </c>
      <c r="I32" s="101">
        <v>100000</v>
      </c>
      <c r="J32" s="104" t="s">
        <v>115</v>
      </c>
    </row>
    <row r="33" spans="1:13" ht="59.25" customHeight="1">
      <c r="A33" s="99">
        <f t="shared" si="2"/>
        <v>18</v>
      </c>
      <c r="B33" s="99">
        <v>16</v>
      </c>
      <c r="C33" s="125" t="s">
        <v>145</v>
      </c>
      <c r="D33" s="100">
        <v>395</v>
      </c>
      <c r="E33" s="101">
        <v>100000</v>
      </c>
      <c r="F33" s="101"/>
      <c r="G33" s="101"/>
      <c r="H33" s="100">
        <v>395</v>
      </c>
      <c r="I33" s="101">
        <v>100000</v>
      </c>
      <c r="J33" s="104" t="s">
        <v>116</v>
      </c>
    </row>
    <row r="34" spans="1:13" ht="59.25" customHeight="1">
      <c r="A34" s="99">
        <f t="shared" si="2"/>
        <v>19</v>
      </c>
      <c r="B34" s="99">
        <v>17</v>
      </c>
      <c r="C34" s="125" t="s">
        <v>117</v>
      </c>
      <c r="D34" s="100">
        <v>327</v>
      </c>
      <c r="E34" s="101">
        <v>100000</v>
      </c>
      <c r="F34" s="101"/>
      <c r="G34" s="101"/>
      <c r="H34" s="100">
        <v>327</v>
      </c>
      <c r="I34" s="101">
        <v>100000</v>
      </c>
      <c r="J34" s="104" t="s">
        <v>118</v>
      </c>
    </row>
    <row r="35" spans="1:13" ht="18.75" customHeight="1">
      <c r="A35" s="99">
        <f t="shared" si="2"/>
        <v>20</v>
      </c>
      <c r="B35" s="99">
        <v>18</v>
      </c>
      <c r="C35" s="125" t="s">
        <v>119</v>
      </c>
      <c r="D35" s="100">
        <v>250</v>
      </c>
      <c r="E35" s="101">
        <v>100000</v>
      </c>
      <c r="F35" s="101"/>
      <c r="G35" s="101"/>
      <c r="H35" s="100">
        <v>250</v>
      </c>
      <c r="I35" s="101">
        <v>100000</v>
      </c>
      <c r="J35" s="104" t="s">
        <v>92</v>
      </c>
    </row>
    <row r="36" spans="1:13" ht="44.25" customHeight="1">
      <c r="A36" s="99">
        <f t="shared" si="2"/>
        <v>21</v>
      </c>
      <c r="B36" s="99">
        <v>19</v>
      </c>
      <c r="C36" s="125" t="s">
        <v>120</v>
      </c>
      <c r="D36" s="100">
        <v>265</v>
      </c>
      <c r="E36" s="101">
        <v>100000</v>
      </c>
      <c r="F36" s="101"/>
      <c r="G36" s="101"/>
      <c r="H36" s="100">
        <v>265</v>
      </c>
      <c r="I36" s="101">
        <v>100000</v>
      </c>
      <c r="J36" s="104" t="s">
        <v>121</v>
      </c>
    </row>
    <row r="37" spans="1:13" ht="16.5" customHeight="1">
      <c r="A37" s="99">
        <f t="shared" si="2"/>
        <v>22</v>
      </c>
      <c r="B37" s="99">
        <v>20</v>
      </c>
      <c r="C37" s="125" t="s">
        <v>122</v>
      </c>
      <c r="D37" s="100">
        <v>261</v>
      </c>
      <c r="E37" s="101">
        <v>100000</v>
      </c>
      <c r="F37" s="101"/>
      <c r="G37" s="101"/>
      <c r="H37" s="100">
        <v>261</v>
      </c>
      <c r="I37" s="101">
        <v>100000</v>
      </c>
      <c r="J37" s="104" t="s">
        <v>123</v>
      </c>
    </row>
    <row r="38" spans="1:13" ht="17.25" customHeight="1">
      <c r="A38" s="99">
        <f t="shared" si="2"/>
        <v>23</v>
      </c>
      <c r="B38" s="99">
        <v>21</v>
      </c>
      <c r="C38" s="125" t="s">
        <v>124</v>
      </c>
      <c r="D38" s="100">
        <v>131</v>
      </c>
      <c r="E38" s="109">
        <v>50000</v>
      </c>
      <c r="F38" s="109"/>
      <c r="G38" s="101"/>
      <c r="H38" s="110">
        <v>131</v>
      </c>
      <c r="I38" s="111">
        <f>E38-F38+G38</f>
        <v>50000</v>
      </c>
      <c r="J38" s="104" t="s">
        <v>125</v>
      </c>
    </row>
    <row r="39" spans="1:13" ht="15.75" customHeight="1">
      <c r="A39" s="99">
        <f t="shared" si="2"/>
        <v>24</v>
      </c>
      <c r="B39" s="99">
        <v>22</v>
      </c>
      <c r="C39" s="125" t="s">
        <v>126</v>
      </c>
      <c r="D39" s="100">
        <v>261</v>
      </c>
      <c r="E39" s="101">
        <v>100000</v>
      </c>
      <c r="F39" s="101"/>
      <c r="G39" s="101"/>
      <c r="H39" s="100">
        <v>261</v>
      </c>
      <c r="I39" s="101">
        <v>100000</v>
      </c>
      <c r="J39" s="104" t="s">
        <v>127</v>
      </c>
    </row>
    <row r="40" spans="1:13" ht="17.25" customHeight="1">
      <c r="A40" s="99">
        <f t="shared" si="2"/>
        <v>25</v>
      </c>
      <c r="B40" s="99">
        <v>23</v>
      </c>
      <c r="C40" s="125" t="s">
        <v>128</v>
      </c>
      <c r="D40" s="100">
        <v>250</v>
      </c>
      <c r="E40" s="101">
        <v>100000</v>
      </c>
      <c r="F40" s="101"/>
      <c r="G40" s="101"/>
      <c r="H40" s="100">
        <v>250</v>
      </c>
      <c r="I40" s="101">
        <f>E40+G40</f>
        <v>100000</v>
      </c>
      <c r="J40" s="104" t="s">
        <v>92</v>
      </c>
      <c r="K40" s="127"/>
      <c r="L40" s="127"/>
      <c r="M40" s="127"/>
    </row>
    <row r="41" spans="1:13" ht="17.25" customHeight="1">
      <c r="A41" s="99">
        <f t="shared" si="2"/>
        <v>26</v>
      </c>
      <c r="B41" s="99">
        <v>24</v>
      </c>
      <c r="C41" s="125" t="s">
        <v>129</v>
      </c>
      <c r="D41" s="100">
        <v>250</v>
      </c>
      <c r="E41" s="101">
        <v>100000</v>
      </c>
      <c r="F41" s="101"/>
      <c r="G41" s="101"/>
      <c r="H41" s="100">
        <v>250</v>
      </c>
      <c r="I41" s="101">
        <f>E41+G41</f>
        <v>100000</v>
      </c>
      <c r="J41" s="104" t="s">
        <v>92</v>
      </c>
      <c r="K41" s="127"/>
      <c r="L41" s="127"/>
      <c r="M41" s="127"/>
    </row>
    <row r="42" spans="1:13" ht="42.75" customHeight="1">
      <c r="A42" s="99">
        <f t="shared" si="2"/>
        <v>27</v>
      </c>
      <c r="B42" s="99">
        <v>25</v>
      </c>
      <c r="C42" s="125" t="s">
        <v>130</v>
      </c>
      <c r="D42" s="100">
        <v>261</v>
      </c>
      <c r="E42" s="101">
        <v>100000</v>
      </c>
      <c r="F42" s="101"/>
      <c r="G42" s="101"/>
      <c r="H42" s="100">
        <v>261</v>
      </c>
      <c r="I42" s="101">
        <v>100000</v>
      </c>
      <c r="J42" s="104" t="s">
        <v>123</v>
      </c>
      <c r="K42" s="127"/>
      <c r="L42" s="127"/>
      <c r="M42" s="127"/>
    </row>
    <row r="43" spans="1:13" ht="43.5" customHeight="1">
      <c r="A43" s="99">
        <f t="shared" si="2"/>
        <v>28</v>
      </c>
      <c r="B43" s="99">
        <v>26</v>
      </c>
      <c r="C43" s="125" t="s">
        <v>131</v>
      </c>
      <c r="D43" s="100">
        <v>273</v>
      </c>
      <c r="E43" s="101">
        <v>100000</v>
      </c>
      <c r="F43" s="101"/>
      <c r="G43" s="101"/>
      <c r="H43" s="100">
        <v>273</v>
      </c>
      <c r="I43" s="101">
        <v>100000</v>
      </c>
      <c r="J43" s="104" t="s">
        <v>132</v>
      </c>
    </row>
    <row r="44" spans="1:13" ht="60.75" customHeight="1">
      <c r="A44" s="99">
        <f t="shared" si="2"/>
        <v>29</v>
      </c>
      <c r="B44" s="99">
        <v>27</v>
      </c>
      <c r="C44" s="125" t="s">
        <v>133</v>
      </c>
      <c r="D44" s="100">
        <v>285</v>
      </c>
      <c r="E44" s="101">
        <v>100000</v>
      </c>
      <c r="F44" s="101"/>
      <c r="G44" s="101"/>
      <c r="H44" s="100">
        <v>285</v>
      </c>
      <c r="I44" s="101">
        <v>100000</v>
      </c>
      <c r="J44" s="104" t="s">
        <v>134</v>
      </c>
    </row>
    <row r="45" spans="1:13" ht="42.75" customHeight="1">
      <c r="A45" s="99">
        <f t="shared" si="2"/>
        <v>30</v>
      </c>
      <c r="B45" s="99">
        <v>28</v>
      </c>
      <c r="C45" s="125" t="s">
        <v>135</v>
      </c>
      <c r="D45" s="100">
        <v>0</v>
      </c>
      <c r="E45" s="101">
        <v>0</v>
      </c>
      <c r="F45" s="101"/>
      <c r="G45" s="101"/>
      <c r="H45" s="100">
        <v>0</v>
      </c>
      <c r="I45" s="101">
        <f>E45-F45+G45</f>
        <v>0</v>
      </c>
      <c r="J45" s="104" t="s">
        <v>97</v>
      </c>
    </row>
    <row r="46" spans="1:13" ht="32.25" customHeight="1">
      <c r="A46" s="99">
        <v>31</v>
      </c>
      <c r="B46" s="99">
        <v>28</v>
      </c>
      <c r="C46" s="125" t="s">
        <v>136</v>
      </c>
      <c r="D46" s="100">
        <v>320</v>
      </c>
      <c r="E46" s="101">
        <v>100000</v>
      </c>
      <c r="F46" s="101"/>
      <c r="G46" s="101"/>
      <c r="H46" s="100">
        <v>320</v>
      </c>
      <c r="I46" s="101">
        <f>E46-F46+G46</f>
        <v>100000</v>
      </c>
      <c r="J46" s="104"/>
    </row>
    <row r="47" spans="1:13" ht="45.75" customHeight="1">
      <c r="A47" s="99">
        <v>32</v>
      </c>
      <c r="B47" s="99">
        <v>29</v>
      </c>
      <c r="C47" s="125" t="s">
        <v>137</v>
      </c>
      <c r="D47" s="100">
        <v>250</v>
      </c>
      <c r="E47" s="101">
        <v>100000</v>
      </c>
      <c r="F47" s="101"/>
      <c r="G47" s="101"/>
      <c r="H47" s="100">
        <v>250</v>
      </c>
      <c r="I47" s="101">
        <f>E47-F47+G47</f>
        <v>100000</v>
      </c>
      <c r="J47" s="104" t="s">
        <v>92</v>
      </c>
    </row>
    <row r="48" spans="1:13" ht="45" customHeight="1">
      <c r="A48" s="99" t="s">
        <v>138</v>
      </c>
      <c r="B48" s="99">
        <v>30</v>
      </c>
      <c r="C48" s="125" t="s">
        <v>139</v>
      </c>
      <c r="D48" s="100"/>
      <c r="E48" s="101">
        <v>100000</v>
      </c>
      <c r="F48" s="101"/>
      <c r="G48" s="101"/>
      <c r="H48" s="100"/>
      <c r="I48" s="101">
        <v>100000</v>
      </c>
      <c r="J48" s="104" t="s">
        <v>140</v>
      </c>
    </row>
    <row r="49" spans="1:10" ht="47.25" customHeight="1">
      <c r="A49" s="99">
        <v>34</v>
      </c>
      <c r="B49" s="99">
        <v>31</v>
      </c>
      <c r="C49" s="125" t="s">
        <v>141</v>
      </c>
      <c r="D49" s="100">
        <v>250</v>
      </c>
      <c r="E49" s="101">
        <v>100000</v>
      </c>
      <c r="F49" s="101"/>
      <c r="G49" s="101"/>
      <c r="H49" s="100">
        <v>250</v>
      </c>
      <c r="I49" s="101">
        <v>100000</v>
      </c>
      <c r="J49" s="104" t="s">
        <v>92</v>
      </c>
    </row>
    <row r="50" spans="1:10" ht="15.75">
      <c r="A50" s="88" t="s">
        <v>142</v>
      </c>
      <c r="B50" s="88"/>
      <c r="C50" s="112" t="s">
        <v>68</v>
      </c>
      <c r="D50" s="88"/>
      <c r="E50" s="92">
        <v>0</v>
      </c>
      <c r="F50" s="92"/>
      <c r="G50" s="92"/>
      <c r="H50" s="63"/>
      <c r="I50" s="63">
        <f>E50-F50+G50</f>
        <v>0</v>
      </c>
      <c r="J50" s="113"/>
    </row>
    <row r="51" spans="1:10" ht="15.75">
      <c r="A51" s="88" t="s">
        <v>146</v>
      </c>
      <c r="B51" s="88"/>
      <c r="C51" s="112" t="s">
        <v>147</v>
      </c>
      <c r="D51" s="116">
        <f>D52</f>
        <v>0</v>
      </c>
      <c r="E51" s="122">
        <f t="shared" ref="E51:I51" si="3">E52</f>
        <v>0</v>
      </c>
      <c r="F51" s="116"/>
      <c r="G51" s="116">
        <f t="shared" si="3"/>
        <v>381915</v>
      </c>
      <c r="H51" s="116">
        <f t="shared" si="3"/>
        <v>740</v>
      </c>
      <c r="I51" s="122">
        <f t="shared" si="3"/>
        <v>381915</v>
      </c>
      <c r="J51" s="113"/>
    </row>
    <row r="52" spans="1:10" s="119" customFormat="1" ht="31.5">
      <c r="A52" s="114"/>
      <c r="B52" s="114"/>
      <c r="C52" s="120" t="s">
        <v>154</v>
      </c>
      <c r="D52" s="117">
        <v>0</v>
      </c>
      <c r="E52" s="118">
        <v>0</v>
      </c>
      <c r="F52" s="118"/>
      <c r="G52" s="118">
        <v>381915</v>
      </c>
      <c r="H52" s="121">
        <v>740</v>
      </c>
      <c r="I52" s="118">
        <v>381915</v>
      </c>
      <c r="J52" s="113"/>
    </row>
    <row r="53" spans="1:10" ht="15.75">
      <c r="A53" s="114"/>
      <c r="B53" s="114"/>
      <c r="C53" s="112" t="s">
        <v>143</v>
      </c>
      <c r="D53" s="92">
        <f>D50+D12+D9+D8+D51</f>
        <v>8433</v>
      </c>
      <c r="E53" s="92">
        <f t="shared" ref="E53:I53" si="4">E50+E12+E9+E8+E51</f>
        <v>3230000</v>
      </c>
      <c r="F53" s="92">
        <f t="shared" si="4"/>
        <v>70000</v>
      </c>
      <c r="G53" s="92">
        <f t="shared" si="4"/>
        <v>401915</v>
      </c>
      <c r="H53" s="92">
        <f>H50+H12+H9+H8+H51</f>
        <v>9157</v>
      </c>
      <c r="I53" s="92">
        <f t="shared" si="4"/>
        <v>3561915</v>
      </c>
      <c r="J53" s="113"/>
    </row>
    <row r="54" spans="1:10" ht="42" customHeight="1">
      <c r="A54" s="143" t="s">
        <v>144</v>
      </c>
      <c r="B54" s="144"/>
      <c r="C54" s="144"/>
      <c r="D54" s="144"/>
      <c r="E54" s="144"/>
      <c r="F54" s="115"/>
      <c r="G54" s="115"/>
      <c r="H54" s="115"/>
      <c r="I54" s="115"/>
    </row>
  </sheetData>
  <mergeCells count="12">
    <mergeCell ref="J5:K5"/>
    <mergeCell ref="A54:E54"/>
    <mergeCell ref="A1:E2"/>
    <mergeCell ref="F1:I1"/>
    <mergeCell ref="F2:I2"/>
    <mergeCell ref="A3:J4"/>
    <mergeCell ref="A5:A7"/>
    <mergeCell ref="B5:B7"/>
    <mergeCell ref="C5:C7"/>
    <mergeCell ref="D5:E6"/>
    <mergeCell ref="F5:G5"/>
    <mergeCell ref="H5:I6"/>
  </mergeCells>
  <pageMargins left="1.1023622047244095" right="0.70866141732283472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ПРОГРАММА на 2019г</vt:lpstr>
      <vt:lpstr>Проезды тротуары</vt:lpstr>
      <vt:lpstr>'ПРОГРАММА на 2019г'!Заголовки_для_печати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2019-11-25T12:07:17Z</cp:lastPrinted>
  <dcterms:created xsi:type="dcterms:W3CDTF">1996-10-08T23:32:33Z</dcterms:created>
  <dcterms:modified xsi:type="dcterms:W3CDTF">2019-12-10T08:54:54Z</dcterms:modified>
</cp:coreProperties>
</file>