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МБ\2.3. Крепость\"/>
    </mc:Choice>
  </mc:AlternateContent>
  <xr:revisionPtr revIDLastSave="0" documentId="13_ncr:1_{47DC54E7-6545-4647-9FEE-49588F9A7885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к программе " sheetId="5" r:id="rId1"/>
    <sheet name="Смета расходов" sheetId="7" r:id="rId2"/>
  </sheets>
  <externalReferences>
    <externalReference r:id="rId3"/>
  </externalReferences>
  <definedNames>
    <definedName name="OLE_LINK1" localSheetId="0">'Приложение к программе '!#REF!</definedName>
    <definedName name="_xlnm.Print_Area" localSheetId="0">'Приложение к программе '!$A$1:$H$14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5" l="1"/>
  <c r="E8" i="5" s="1"/>
  <c r="J9" i="5"/>
  <c r="E9" i="5" s="1"/>
  <c r="J10" i="5"/>
  <c r="E10" i="5" s="1"/>
  <c r="J7" i="5"/>
  <c r="E7" i="5" s="1"/>
  <c r="H32" i="7"/>
  <c r="H30" i="7"/>
  <c r="H29" i="7"/>
  <c r="H28" i="7"/>
  <c r="H26" i="7"/>
  <c r="H25" i="7"/>
  <c r="H24" i="7"/>
  <c r="H23" i="7"/>
  <c r="H22" i="7"/>
  <c r="H21" i="7"/>
  <c r="H19" i="7"/>
  <c r="H18" i="7"/>
  <c r="H17" i="7"/>
  <c r="H16" i="7"/>
  <c r="H15" i="7"/>
  <c r="H14" i="7"/>
  <c r="H13" i="7"/>
  <c r="H12" i="7"/>
  <c r="H34" i="7" s="1"/>
  <c r="E12" i="5" l="1"/>
  <c r="G8" i="5"/>
  <c r="G9" i="5"/>
  <c r="G10" i="5"/>
  <c r="G7" i="5"/>
  <c r="F8" i="5"/>
  <c r="F9" i="5"/>
  <c r="F10" i="5"/>
  <c r="F7" i="5"/>
  <c r="I13" i="5"/>
  <c r="F12" i="5" l="1"/>
  <c r="G12" i="5"/>
  <c r="J13" i="5" l="1"/>
</calcChain>
</file>

<file path=xl/sharedStrings.xml><?xml version="1.0" encoding="utf-8"?>
<sst xmlns="http://schemas.openxmlformats.org/spreadsheetml/2006/main" count="96" uniqueCount="69">
  <si>
    <t>№ п/п</t>
  </si>
  <si>
    <t xml:space="preserve">Наименование мероприятия </t>
  </si>
  <si>
    <t>Исполнители</t>
  </si>
  <si>
    <t>Сроки исполнения</t>
  </si>
  <si>
    <t>1.</t>
  </si>
  <si>
    <t>ИТОГО</t>
  </si>
  <si>
    <t>Плановая потребность в финансировании (руб.)</t>
  </si>
  <si>
    <t>Источники финансирования</t>
  </si>
  <si>
    <t>субсидии из РБ</t>
  </si>
  <si>
    <t>МБ</t>
  </si>
  <si>
    <t>Глава                                                                                                                                                             Р. Д. Иванченко</t>
  </si>
  <si>
    <t>1.1</t>
  </si>
  <si>
    <t>Уход за зелеными насаждениями (выкашивание, подкормка, прополка и полив газона, формирование крон деревьев и кустарников и другие виды работ)</t>
  </si>
  <si>
    <t>1.2</t>
  </si>
  <si>
    <t>1.3</t>
  </si>
  <si>
    <t>Работы по санитарной уборке (подметание, сбор поверхностного мусора, расчитка от снега и посыпка дорожек)</t>
  </si>
  <si>
    <t xml:space="preserve">Содержание и благоустройство исторического военно-мемориального комплекса «Бендерская крепость» и парка им. Александра Невского </t>
  </si>
  <si>
    <t>Текущий ремонт, содержание и благоустройство территории военно-мемориального комплекса (в т. ч. приобретение материалов, оборудования и др.)</t>
  </si>
  <si>
    <t>1.4</t>
  </si>
  <si>
    <t>Текущее содержание выставочного павильона, музеев военно-мемориального комплекса (в т. ч. приобретение материалов, оборудования и др.)</t>
  </si>
  <si>
    <t>Смета расходов</t>
  </si>
  <si>
    <t>1)</t>
  </si>
  <si>
    <t>Приобретение предметов снабжения и расходных материалов на обслуживание и содержание парка</t>
  </si>
  <si>
    <t>руб.</t>
  </si>
  <si>
    <t>ГСМ</t>
  </si>
  <si>
    <t>Удобрения и семена</t>
  </si>
  <si>
    <t>Запасные части и комплектующие детали</t>
  </si>
  <si>
    <t>Электротехнические материалы</t>
  </si>
  <si>
    <t>1.5</t>
  </si>
  <si>
    <t>Строительные и расходные материалы</t>
  </si>
  <si>
    <t>1.6</t>
  </si>
  <si>
    <t>1.7</t>
  </si>
  <si>
    <t>Предметы снабжения  и прочие затраты, не отнесенные к другим статьям</t>
  </si>
  <si>
    <t>2)</t>
  </si>
  <si>
    <t>Оплата коммунальных услуг</t>
  </si>
  <si>
    <t>2.1</t>
  </si>
  <si>
    <t>оплата тепловой энергии</t>
  </si>
  <si>
    <t>2.2</t>
  </si>
  <si>
    <t>оплата освещения</t>
  </si>
  <si>
    <t>2.3</t>
  </si>
  <si>
    <t>2.4</t>
  </si>
  <si>
    <t>оплата газа и его поставка</t>
  </si>
  <si>
    <t>2.5</t>
  </si>
  <si>
    <t>3)</t>
  </si>
  <si>
    <t xml:space="preserve">Заработная плата работников обеспечивающих благоустройство, озеленение, уборку территории, техническое обслуживание зданий, помещений, оборудования, в том числе начисления на заработную плату </t>
  </si>
  <si>
    <t>3.1</t>
  </si>
  <si>
    <t xml:space="preserve">Заработная плата </t>
  </si>
  <si>
    <t>3.2</t>
  </si>
  <si>
    <t xml:space="preserve">Начисления на заработную плату </t>
  </si>
  <si>
    <t>4)</t>
  </si>
  <si>
    <t>Рентабельность (8,28%)</t>
  </si>
  <si>
    <t xml:space="preserve">  ИТОГО РАСХОДОВ</t>
  </si>
  <si>
    <t xml:space="preserve">Перечень мероприятий по реализации </t>
  </si>
  <si>
    <t>Государственная администрация города Бендеры, МУП "ИВМК "Бендерская крепость"</t>
  </si>
  <si>
    <t>на выполнение работ и оказание услуг по благоустройству, содержанию и сохранению исторического военно-мемориального комплекса "Бендерская крепость"</t>
  </si>
  <si>
    <t>Ремонт и обслуживание автомобиля, мотороллера</t>
  </si>
  <si>
    <t xml:space="preserve">Приложение к </t>
  </si>
  <si>
    <t>Приложению №___</t>
  </si>
  <si>
    <t>к Решению №____</t>
  </si>
  <si>
    <t>__ сессии 26 созыва</t>
  </si>
  <si>
    <t>вывоз мусора (втом числе ТБО и ЖБО)</t>
  </si>
  <si>
    <t>на 2025 год</t>
  </si>
  <si>
    <t xml:space="preserve"> Целевой Программы расходования средств на содержание и благоустройство исторического военно-мемориального комплекса «Бендерская крепость» и парка им. Александра Невского городу Бендеры в 2025 году</t>
  </si>
  <si>
    <t>от ____________2025г.</t>
  </si>
  <si>
    <t>1.5.</t>
  </si>
  <si>
    <t>Погашение кредиторской задолженности по состоянию на 01.01.2025 года</t>
  </si>
  <si>
    <t>оплата водоснабжения и водоотведения</t>
  </si>
  <si>
    <t>5)</t>
  </si>
  <si>
    <t>ув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</si>
</sst>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14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Fill="1"/>
    <xf numFmtId="0" fontId="0" fillId="0" borderId="0" xfId="0" applyAlignment="1"/>
    <xf numFmtId="0" fontId="7" fillId="0" borderId="0" xfId="1" applyFont="1"/>
    <xf numFmtId="0" fontId="6" fillId="0" borderId="0" xfId="1"/>
    <xf numFmtId="0" fontId="8" fillId="0" borderId="0" xfId="1" applyFont="1"/>
    <xf numFmtId="0" fontId="8" fillId="0" borderId="0" xfId="1" applyFont="1" applyAlignment="1">
      <alignment horizontal="center" vertical="center"/>
    </xf>
    <xf numFmtId="4" fontId="8" fillId="0" borderId="0" xfId="1" applyNumberFormat="1" applyFont="1" applyAlignment="1">
      <alignment horizontal="center" vertical="center"/>
    </xf>
    <xf numFmtId="4" fontId="8" fillId="0" borderId="0" xfId="1" applyNumberFormat="1" applyFont="1"/>
    <xf numFmtId="49" fontId="8" fillId="0" borderId="0" xfId="1" applyNumberFormat="1" applyFont="1" applyAlignment="1">
      <alignment horizontal="center" vertical="center"/>
    </xf>
    <xf numFmtId="4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Alignment="1">
      <alignment horizontal="center" vertical="center"/>
    </xf>
    <xf numFmtId="1" fontId="8" fillId="0" borderId="0" xfId="1" applyNumberFormat="1" applyFont="1" applyAlignment="1">
      <alignment horizontal="center" vertical="center"/>
    </xf>
    <xf numFmtId="0" fontId="6" fillId="0" borderId="0" xfId="1" applyAlignment="1">
      <alignment horizontal="left" vertical="center"/>
    </xf>
    <xf numFmtId="0" fontId="6" fillId="0" borderId="0" xfId="1" applyAlignment="1"/>
    <xf numFmtId="0" fontId="6" fillId="0" borderId="0" xfId="1" applyBorder="1" applyAlignment="1">
      <alignment horizontal="center" vertical="center"/>
    </xf>
    <xf numFmtId="0" fontId="6" fillId="0" borderId="0" xfId="1" applyFill="1" applyBorder="1" applyAlignment="1">
      <alignment wrapText="1"/>
    </xf>
    <xf numFmtId="4" fontId="6" fillId="0" borderId="0" xfId="1" applyNumberFormat="1" applyFont="1" applyBorder="1" applyAlignment="1">
      <alignment horizontal="center" vertical="center"/>
    </xf>
    <xf numFmtId="0" fontId="6" fillId="0" borderId="0" xfId="1" applyFill="1" applyBorder="1" applyAlignment="1"/>
    <xf numFmtId="4" fontId="6" fillId="0" borderId="0" xfId="1" applyNumberFormat="1"/>
    <xf numFmtId="0" fontId="6" fillId="0" borderId="0" xfId="1" applyAlignment="1">
      <alignment vertical="center"/>
    </xf>
    <xf numFmtId="0" fontId="8" fillId="0" borderId="0" xfId="1" applyFont="1" applyBorder="1" applyAlignment="1">
      <alignment horizontal="center" vertical="center"/>
    </xf>
    <xf numFmtId="4" fontId="9" fillId="0" borderId="0" xfId="1" applyNumberFormat="1" applyFont="1"/>
    <xf numFmtId="0" fontId="8" fillId="0" borderId="0" xfId="1" applyFont="1" applyBorder="1"/>
    <xf numFmtId="4" fontId="6" fillId="0" borderId="0" xfId="1" applyNumberFormat="1" applyAlignment="1"/>
    <xf numFmtId="0" fontId="2" fillId="0" borderId="0" xfId="0" applyFont="1" applyFill="1" applyBorder="1" applyAlignment="1">
      <alignment vertical="center" wrapText="1"/>
    </xf>
    <xf numFmtId="0" fontId="10" fillId="0" borderId="0" xfId="0" applyFont="1" applyAlignment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/>
    <xf numFmtId="0" fontId="8" fillId="0" borderId="0" xfId="1" applyFont="1" applyAlignment="1">
      <alignment wrapText="1"/>
    </xf>
    <xf numFmtId="0" fontId="12" fillId="0" borderId="0" xfId="1" applyFont="1" applyAlignment="1">
      <alignment horizontal="center" vertical="center"/>
    </xf>
    <xf numFmtId="4" fontId="13" fillId="0" borderId="0" xfId="1" applyNumberFormat="1" applyFont="1"/>
    <xf numFmtId="4" fontId="9" fillId="0" borderId="1" xfId="0" applyNumberFormat="1" applyFont="1" applyFill="1" applyBorder="1" applyAlignment="1">
      <alignment horizontal="center" vertical="center" wrapText="1"/>
    </xf>
    <xf numFmtId="0" fontId="6" fillId="0" borderId="0" xfId="1" applyFont="1"/>
    <xf numFmtId="9" fontId="0" fillId="0" borderId="0" xfId="0" applyNumberFormat="1"/>
    <xf numFmtId="0" fontId="15" fillId="0" borderId="1" xfId="0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6" fillId="0" borderId="0" xfId="1" applyAlignment="1">
      <alignment horizontal="center"/>
    </xf>
    <xf numFmtId="0" fontId="8" fillId="0" borderId="0" xfId="1" applyFont="1" applyAlignment="1">
      <alignment horizontal="center"/>
    </xf>
    <xf numFmtId="0" fontId="6" fillId="0" borderId="0" xfId="1" applyAlignment="1">
      <alignment wrapText="1"/>
    </xf>
    <xf numFmtId="0" fontId="4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6" fillId="0" borderId="0" xfId="1" applyAlignment="1">
      <alignment wrapText="1"/>
    </xf>
    <xf numFmtId="0" fontId="8" fillId="0" borderId="0" xfId="1" applyFont="1" applyAlignment="1">
      <alignment horizontal="left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left" vertical="center" wrapText="1"/>
    </xf>
    <xf numFmtId="0" fontId="6" fillId="0" borderId="0" xfId="1" applyAlignment="1">
      <alignment horizontal="center"/>
    </xf>
    <xf numFmtId="0" fontId="7" fillId="0" borderId="0" xfId="1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Alignment="1">
      <alignment horizontal="center" vertical="center"/>
    </xf>
    <xf numFmtId="0" fontId="19" fillId="0" borderId="0" xfId="0" applyFont="1"/>
    <xf numFmtId="9" fontId="19" fillId="0" borderId="0" xfId="2" applyFont="1"/>
    <xf numFmtId="2" fontId="19" fillId="0" borderId="0" xfId="0" applyNumberFormat="1" applyFont="1"/>
    <xf numFmtId="9" fontId="19" fillId="0" borderId="0" xfId="0" applyNumberFormat="1" applyFont="1"/>
    <xf numFmtId="0" fontId="19" fillId="0" borderId="0" xfId="0" applyFont="1" applyAlignment="1"/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6;&#1045;&#1043;&#1048;&#1054;&#1053;&#1040;&#1051;&#1068;&#1053;&#1054;&#1043;&#1054;%20&#1056;&#1040;&#1047;&#1042;&#1048;&#1058;&#1048;&#1071;/&#1044;&#1052;&#1048;&#1058;&#1056;&#1048;&#1045;&#1042;&#1040;/&#1050;&#1056;&#1045;&#1055;&#1054;&#1057;&#1058;&#1068;/2025%20&#1075;&#1086;&#1076;/&#1089;&#1084;&#1077;&#1090;&#1072;%202025/&#1057;&#1084;&#1077;&#1090;&#1072;%20&#1085;&#1072;%202025%20%20&#1053;&#1045;%20&#1051;&#1068;&#1043;&#1054;&#1058;&#1053;&#1067;&#1045;%20&#1058;&#1040;&#1056;&#1048;&#1060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2019"/>
      <sheetName val="Планируемые расходы 2025 год"/>
      <sheetName val="Расшифровка по материалам"/>
    </sheetNames>
    <sheetDataSet>
      <sheetData sheetId="0" refreshError="1"/>
      <sheetData sheetId="1">
        <row r="9">
          <cell r="H9">
            <v>87380</v>
          </cell>
        </row>
        <row r="12">
          <cell r="H12">
            <v>17404</v>
          </cell>
        </row>
        <row r="13">
          <cell r="H13">
            <v>252649.99999999997</v>
          </cell>
        </row>
        <row r="14">
          <cell r="H14">
            <v>107800</v>
          </cell>
        </row>
        <row r="15">
          <cell r="H15">
            <v>2012.5000000000002</v>
          </cell>
        </row>
        <row r="16">
          <cell r="H16">
            <v>28797.84</v>
          </cell>
        </row>
        <row r="17">
          <cell r="H17">
            <v>9736</v>
          </cell>
        </row>
        <row r="18">
          <cell r="H18">
            <v>20060.8</v>
          </cell>
        </row>
        <row r="22">
          <cell r="H22">
            <v>29131.9</v>
          </cell>
        </row>
        <row r="28">
          <cell r="H28">
            <v>619800</v>
          </cell>
        </row>
        <row r="29">
          <cell r="H29">
            <v>154950</v>
          </cell>
        </row>
        <row r="32">
          <cell r="H32">
            <v>136110.96</v>
          </cell>
        </row>
      </sheetData>
      <sheetData sheetId="2">
        <row r="5">
          <cell r="C5">
            <v>37430</v>
          </cell>
        </row>
        <row r="6">
          <cell r="C6">
            <v>6345</v>
          </cell>
        </row>
        <row r="7">
          <cell r="C7">
            <v>12335</v>
          </cell>
        </row>
        <row r="8">
          <cell r="C8">
            <v>46403</v>
          </cell>
        </row>
        <row r="9">
          <cell r="C9">
            <v>5200</v>
          </cell>
        </row>
        <row r="10">
          <cell r="C10">
            <v>70301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zoomScale="120" zoomScaleNormal="120" workbookViewId="0">
      <selection activeCell="M7" sqref="M7"/>
    </sheetView>
  </sheetViews>
  <sheetFormatPr defaultRowHeight="15" x14ac:dyDescent="0.25"/>
  <cols>
    <col min="1" max="1" width="6.85546875" customWidth="1"/>
    <col min="2" max="2" width="48.42578125" customWidth="1"/>
    <col min="3" max="3" width="23.42578125" customWidth="1"/>
    <col min="4" max="4" width="14.85546875" customWidth="1"/>
    <col min="5" max="5" width="19.5703125" customWidth="1"/>
    <col min="6" max="6" width="14.42578125" customWidth="1"/>
    <col min="7" max="7" width="14.28515625" customWidth="1"/>
    <col min="9" max="9" width="11" customWidth="1"/>
    <col min="10" max="10" width="15.85546875" customWidth="1"/>
  </cols>
  <sheetData>
    <row r="1" spans="1:11" ht="15.75" customHeight="1" x14ac:dyDescent="0.25">
      <c r="A1" s="51" t="s">
        <v>52</v>
      </c>
      <c r="B1" s="51"/>
      <c r="C1" s="51"/>
      <c r="D1" s="51"/>
      <c r="E1" s="51"/>
      <c r="F1" s="51"/>
      <c r="G1" s="1"/>
    </row>
    <row r="2" spans="1:11" ht="34.5" customHeight="1" x14ac:dyDescent="0.25">
      <c r="A2" s="53" t="s">
        <v>62</v>
      </c>
      <c r="B2" s="53"/>
      <c r="C2" s="53"/>
      <c r="D2" s="53"/>
      <c r="E2" s="53"/>
      <c r="F2" s="53"/>
      <c r="G2" s="53"/>
    </row>
    <row r="3" spans="1:11" ht="17.25" customHeight="1" x14ac:dyDescent="0.25">
      <c r="A3" s="28"/>
      <c r="B3" s="26"/>
      <c r="C3" s="29"/>
      <c r="D3" s="26"/>
      <c r="E3" s="30"/>
      <c r="F3" s="30"/>
      <c r="G3" s="30"/>
      <c r="I3" s="42"/>
    </row>
    <row r="4" spans="1:11" ht="36.75" customHeight="1" x14ac:dyDescent="0.25">
      <c r="A4" s="52" t="s">
        <v>0</v>
      </c>
      <c r="B4" s="52" t="s">
        <v>1</v>
      </c>
      <c r="C4" s="52" t="s">
        <v>2</v>
      </c>
      <c r="D4" s="52" t="s">
        <v>3</v>
      </c>
      <c r="E4" s="52" t="s">
        <v>6</v>
      </c>
      <c r="F4" s="52" t="s">
        <v>7</v>
      </c>
      <c r="G4" s="52"/>
    </row>
    <row r="5" spans="1:11" ht="46.5" customHeight="1" x14ac:dyDescent="0.25">
      <c r="A5" s="52"/>
      <c r="B5" s="52"/>
      <c r="C5" s="52"/>
      <c r="D5" s="52"/>
      <c r="E5" s="52"/>
      <c r="F5" s="32" t="s">
        <v>8</v>
      </c>
      <c r="G5" s="32" t="s">
        <v>9</v>
      </c>
    </row>
    <row r="6" spans="1:11" ht="60.75" customHeight="1" x14ac:dyDescent="0.25">
      <c r="A6" s="32" t="s">
        <v>4</v>
      </c>
      <c r="B6" s="33" t="s">
        <v>16</v>
      </c>
      <c r="C6" s="31" t="s">
        <v>53</v>
      </c>
      <c r="D6" s="34">
        <v>2025</v>
      </c>
      <c r="E6" s="40">
        <v>1643848</v>
      </c>
      <c r="F6" s="40">
        <v>821924</v>
      </c>
      <c r="G6" s="40">
        <v>821924</v>
      </c>
      <c r="I6" s="64"/>
      <c r="J6" s="65" t="s">
        <v>68</v>
      </c>
      <c r="K6" s="66"/>
    </row>
    <row r="7" spans="1:11" ht="66.75" customHeight="1" x14ac:dyDescent="0.25">
      <c r="A7" s="43" t="s">
        <v>11</v>
      </c>
      <c r="B7" s="44" t="s">
        <v>12</v>
      </c>
      <c r="C7" s="45" t="s">
        <v>53</v>
      </c>
      <c r="D7" s="34">
        <v>2025</v>
      </c>
      <c r="E7" s="46">
        <f>J7</f>
        <v>493154.39999999997</v>
      </c>
      <c r="F7" s="46">
        <f>E7/2</f>
        <v>246577.19999999998</v>
      </c>
      <c r="G7" s="46">
        <f>E7/2</f>
        <v>246577.19999999998</v>
      </c>
      <c r="I7" s="67">
        <v>0.3</v>
      </c>
      <c r="J7" s="68">
        <f>1643848*I7</f>
        <v>493154.39999999997</v>
      </c>
      <c r="K7" s="66"/>
    </row>
    <row r="8" spans="1:11" ht="60" customHeight="1" x14ac:dyDescent="0.25">
      <c r="A8" s="43" t="s">
        <v>13</v>
      </c>
      <c r="B8" s="44" t="s">
        <v>15</v>
      </c>
      <c r="C8" s="45" t="s">
        <v>53</v>
      </c>
      <c r="D8" s="34">
        <v>2025</v>
      </c>
      <c r="E8" s="46">
        <f t="shared" ref="E8:E10" si="0">J8</f>
        <v>164384.80000000002</v>
      </c>
      <c r="F8" s="46">
        <f t="shared" ref="F8:F10" si="1">E8/2</f>
        <v>82192.400000000009</v>
      </c>
      <c r="G8" s="46">
        <f t="shared" ref="G8:G10" si="2">E8/2</f>
        <v>82192.400000000009</v>
      </c>
      <c r="I8" s="67">
        <v>0.1</v>
      </c>
      <c r="J8" s="68">
        <f t="shared" ref="J8:J10" si="3">1643848*I8</f>
        <v>164384.80000000002</v>
      </c>
      <c r="K8" s="66"/>
    </row>
    <row r="9" spans="1:11" ht="74.25" customHeight="1" x14ac:dyDescent="0.25">
      <c r="A9" s="43" t="s">
        <v>14</v>
      </c>
      <c r="B9" s="44" t="s">
        <v>17</v>
      </c>
      <c r="C9" s="45" t="s">
        <v>53</v>
      </c>
      <c r="D9" s="34">
        <v>2025</v>
      </c>
      <c r="E9" s="46">
        <f t="shared" si="0"/>
        <v>575346.79999999993</v>
      </c>
      <c r="F9" s="46">
        <f t="shared" si="1"/>
        <v>287673.39999999997</v>
      </c>
      <c r="G9" s="46">
        <f t="shared" si="2"/>
        <v>287673.39999999997</v>
      </c>
      <c r="I9" s="67">
        <v>0.35</v>
      </c>
      <c r="J9" s="68">
        <f t="shared" si="3"/>
        <v>575346.79999999993</v>
      </c>
      <c r="K9" s="66"/>
    </row>
    <row r="10" spans="1:11" ht="66" customHeight="1" x14ac:dyDescent="0.25">
      <c r="A10" s="43" t="s">
        <v>18</v>
      </c>
      <c r="B10" s="44" t="s">
        <v>19</v>
      </c>
      <c r="C10" s="45" t="s">
        <v>53</v>
      </c>
      <c r="D10" s="34">
        <v>2025</v>
      </c>
      <c r="E10" s="46">
        <f t="shared" si="0"/>
        <v>410962</v>
      </c>
      <c r="F10" s="46">
        <f t="shared" si="1"/>
        <v>205481</v>
      </c>
      <c r="G10" s="46">
        <f t="shared" si="2"/>
        <v>205481</v>
      </c>
      <c r="I10" s="67">
        <v>0.25</v>
      </c>
      <c r="J10" s="68">
        <f t="shared" si="3"/>
        <v>410962</v>
      </c>
      <c r="K10" s="66"/>
    </row>
    <row r="11" spans="1:11" ht="66" customHeight="1" x14ac:dyDescent="0.25">
      <c r="A11" s="43" t="s">
        <v>64</v>
      </c>
      <c r="B11" s="44" t="s">
        <v>65</v>
      </c>
      <c r="C11" s="45" t="s">
        <v>53</v>
      </c>
      <c r="D11" s="34">
        <v>2025</v>
      </c>
      <c r="E11" s="46">
        <v>10</v>
      </c>
      <c r="F11" s="46"/>
      <c r="G11" s="46">
        <v>10</v>
      </c>
      <c r="I11" s="67"/>
      <c r="J11" s="68"/>
      <c r="K11" s="66"/>
    </row>
    <row r="12" spans="1:11" ht="19.5" customHeight="1" x14ac:dyDescent="0.25">
      <c r="A12" s="32"/>
      <c r="B12" s="35" t="s">
        <v>5</v>
      </c>
      <c r="C12" s="36"/>
      <c r="D12" s="35"/>
      <c r="E12" s="47">
        <f>SUM(E7:E11)</f>
        <v>1643858</v>
      </c>
      <c r="F12" s="47">
        <f>SUM(F7:F11)</f>
        <v>821924</v>
      </c>
      <c r="G12" s="47">
        <f>SUM(G7:G11)</f>
        <v>821934</v>
      </c>
      <c r="I12" s="66"/>
      <c r="J12" s="66"/>
      <c r="K12" s="66"/>
    </row>
    <row r="13" spans="1:11" ht="17.25" customHeight="1" x14ac:dyDescent="0.25">
      <c r="A13" s="28"/>
      <c r="B13" s="26"/>
      <c r="C13" s="29"/>
      <c r="D13" s="26"/>
      <c r="E13" s="30"/>
      <c r="F13" s="30"/>
      <c r="G13" s="30"/>
      <c r="I13" s="69">
        <f>SUM(I7:I12)</f>
        <v>1</v>
      </c>
      <c r="J13" s="66">
        <f>SUM(J7:J12)</f>
        <v>1643848</v>
      </c>
      <c r="K13" s="66"/>
    </row>
    <row r="14" spans="1:11" s="2" customFormat="1" ht="20.25" customHeight="1" x14ac:dyDescent="0.25">
      <c r="A14" s="27" t="s">
        <v>10</v>
      </c>
      <c r="I14" s="70"/>
      <c r="J14" s="70"/>
      <c r="K14" s="70"/>
    </row>
  </sheetData>
  <mergeCells count="8">
    <mergeCell ref="A1:F1"/>
    <mergeCell ref="A4:A5"/>
    <mergeCell ref="B4:B5"/>
    <mergeCell ref="C4:C5"/>
    <mergeCell ref="D4:D5"/>
    <mergeCell ref="E4:E5"/>
    <mergeCell ref="F4:G4"/>
    <mergeCell ref="A2:G2"/>
  </mergeCells>
  <printOptions horizontalCentered="1"/>
  <pageMargins left="0.31496062992125984" right="0.31496062992125984" top="1.1811023622047245" bottom="0.35433070866141736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P36"/>
  <sheetViews>
    <sheetView tabSelected="1" zoomScaleNormal="100" workbookViewId="0">
      <selection activeCell="L28" sqref="L28"/>
    </sheetView>
  </sheetViews>
  <sheetFormatPr defaultRowHeight="12.75" x14ac:dyDescent="0.2"/>
  <cols>
    <col min="1" max="1" width="6.42578125" style="4" customWidth="1"/>
    <col min="2" max="4" width="9.140625" style="4"/>
    <col min="5" max="6" width="12" style="4" customWidth="1"/>
    <col min="7" max="7" width="10.5703125" style="4" customWidth="1"/>
    <col min="8" max="8" width="13" style="4" customWidth="1"/>
    <col min="9" max="9" width="9.140625" style="4" customWidth="1"/>
    <col min="10" max="10" width="9.140625" style="4"/>
    <col min="11" max="11" width="26.5703125" style="4" customWidth="1"/>
    <col min="12" max="12" width="11.7109375" style="4" bestFit="1" customWidth="1"/>
    <col min="13" max="15" width="9.140625" style="4"/>
    <col min="16" max="16" width="12.85546875" style="4" customWidth="1"/>
    <col min="17" max="256" width="9.140625" style="4"/>
    <col min="257" max="257" width="6.42578125" style="4" customWidth="1"/>
    <col min="258" max="260" width="9.140625" style="4"/>
    <col min="261" max="262" width="12" style="4" customWidth="1"/>
    <col min="263" max="263" width="13.7109375" style="4" customWidth="1"/>
    <col min="264" max="264" width="13" style="4" customWidth="1"/>
    <col min="265" max="265" width="9.140625" style="4" customWidth="1"/>
    <col min="266" max="267" width="9.140625" style="4"/>
    <col min="268" max="268" width="11.7109375" style="4" bestFit="1" customWidth="1"/>
    <col min="269" max="512" width="9.140625" style="4"/>
    <col min="513" max="513" width="6.42578125" style="4" customWidth="1"/>
    <col min="514" max="516" width="9.140625" style="4"/>
    <col min="517" max="518" width="12" style="4" customWidth="1"/>
    <col min="519" max="519" width="13.7109375" style="4" customWidth="1"/>
    <col min="520" max="520" width="13" style="4" customWidth="1"/>
    <col min="521" max="521" width="9.140625" style="4" customWidth="1"/>
    <col min="522" max="523" width="9.140625" style="4"/>
    <col min="524" max="524" width="11.7109375" style="4" bestFit="1" customWidth="1"/>
    <col min="525" max="768" width="9.140625" style="4"/>
    <col min="769" max="769" width="6.42578125" style="4" customWidth="1"/>
    <col min="770" max="772" width="9.140625" style="4"/>
    <col min="773" max="774" width="12" style="4" customWidth="1"/>
    <col min="775" max="775" width="13.7109375" style="4" customWidth="1"/>
    <col min="776" max="776" width="13" style="4" customWidth="1"/>
    <col min="777" max="777" width="9.140625" style="4" customWidth="1"/>
    <col min="778" max="779" width="9.140625" style="4"/>
    <col min="780" max="780" width="11.7109375" style="4" bestFit="1" customWidth="1"/>
    <col min="781" max="1024" width="9.140625" style="4"/>
    <col min="1025" max="1025" width="6.42578125" style="4" customWidth="1"/>
    <col min="1026" max="1028" width="9.140625" style="4"/>
    <col min="1029" max="1030" width="12" style="4" customWidth="1"/>
    <col min="1031" max="1031" width="13.7109375" style="4" customWidth="1"/>
    <col min="1032" max="1032" width="13" style="4" customWidth="1"/>
    <col min="1033" max="1033" width="9.140625" style="4" customWidth="1"/>
    <col min="1034" max="1035" width="9.140625" style="4"/>
    <col min="1036" max="1036" width="11.7109375" style="4" bestFit="1" customWidth="1"/>
    <col min="1037" max="1280" width="9.140625" style="4"/>
    <col min="1281" max="1281" width="6.42578125" style="4" customWidth="1"/>
    <col min="1282" max="1284" width="9.140625" style="4"/>
    <col min="1285" max="1286" width="12" style="4" customWidth="1"/>
    <col min="1287" max="1287" width="13.7109375" style="4" customWidth="1"/>
    <col min="1288" max="1288" width="13" style="4" customWidth="1"/>
    <col min="1289" max="1289" width="9.140625" style="4" customWidth="1"/>
    <col min="1290" max="1291" width="9.140625" style="4"/>
    <col min="1292" max="1292" width="11.7109375" style="4" bestFit="1" customWidth="1"/>
    <col min="1293" max="1536" width="9.140625" style="4"/>
    <col min="1537" max="1537" width="6.42578125" style="4" customWidth="1"/>
    <col min="1538" max="1540" width="9.140625" style="4"/>
    <col min="1541" max="1542" width="12" style="4" customWidth="1"/>
    <col min="1543" max="1543" width="13.7109375" style="4" customWidth="1"/>
    <col min="1544" max="1544" width="13" style="4" customWidth="1"/>
    <col min="1545" max="1545" width="9.140625" style="4" customWidth="1"/>
    <col min="1546" max="1547" width="9.140625" style="4"/>
    <col min="1548" max="1548" width="11.7109375" style="4" bestFit="1" customWidth="1"/>
    <col min="1549" max="1792" width="9.140625" style="4"/>
    <col min="1793" max="1793" width="6.42578125" style="4" customWidth="1"/>
    <col min="1794" max="1796" width="9.140625" style="4"/>
    <col min="1797" max="1798" width="12" style="4" customWidth="1"/>
    <col min="1799" max="1799" width="13.7109375" style="4" customWidth="1"/>
    <col min="1800" max="1800" width="13" style="4" customWidth="1"/>
    <col min="1801" max="1801" width="9.140625" style="4" customWidth="1"/>
    <col min="1802" max="1803" width="9.140625" style="4"/>
    <col min="1804" max="1804" width="11.7109375" style="4" bestFit="1" customWidth="1"/>
    <col min="1805" max="2048" width="9.140625" style="4"/>
    <col min="2049" max="2049" width="6.42578125" style="4" customWidth="1"/>
    <col min="2050" max="2052" width="9.140625" style="4"/>
    <col min="2053" max="2054" width="12" style="4" customWidth="1"/>
    <col min="2055" max="2055" width="13.7109375" style="4" customWidth="1"/>
    <col min="2056" max="2056" width="13" style="4" customWidth="1"/>
    <col min="2057" max="2057" width="9.140625" style="4" customWidth="1"/>
    <col min="2058" max="2059" width="9.140625" style="4"/>
    <col min="2060" max="2060" width="11.7109375" style="4" bestFit="1" customWidth="1"/>
    <col min="2061" max="2304" width="9.140625" style="4"/>
    <col min="2305" max="2305" width="6.42578125" style="4" customWidth="1"/>
    <col min="2306" max="2308" width="9.140625" style="4"/>
    <col min="2309" max="2310" width="12" style="4" customWidth="1"/>
    <col min="2311" max="2311" width="13.7109375" style="4" customWidth="1"/>
    <col min="2312" max="2312" width="13" style="4" customWidth="1"/>
    <col min="2313" max="2313" width="9.140625" style="4" customWidth="1"/>
    <col min="2314" max="2315" width="9.140625" style="4"/>
    <col min="2316" max="2316" width="11.7109375" style="4" bestFit="1" customWidth="1"/>
    <col min="2317" max="2560" width="9.140625" style="4"/>
    <col min="2561" max="2561" width="6.42578125" style="4" customWidth="1"/>
    <col min="2562" max="2564" width="9.140625" style="4"/>
    <col min="2565" max="2566" width="12" style="4" customWidth="1"/>
    <col min="2567" max="2567" width="13.7109375" style="4" customWidth="1"/>
    <col min="2568" max="2568" width="13" style="4" customWidth="1"/>
    <col min="2569" max="2569" width="9.140625" style="4" customWidth="1"/>
    <col min="2570" max="2571" width="9.140625" style="4"/>
    <col min="2572" max="2572" width="11.7109375" style="4" bestFit="1" customWidth="1"/>
    <col min="2573" max="2816" width="9.140625" style="4"/>
    <col min="2817" max="2817" width="6.42578125" style="4" customWidth="1"/>
    <col min="2818" max="2820" width="9.140625" style="4"/>
    <col min="2821" max="2822" width="12" style="4" customWidth="1"/>
    <col min="2823" max="2823" width="13.7109375" style="4" customWidth="1"/>
    <col min="2824" max="2824" width="13" style="4" customWidth="1"/>
    <col min="2825" max="2825" width="9.140625" style="4" customWidth="1"/>
    <col min="2826" max="2827" width="9.140625" style="4"/>
    <col min="2828" max="2828" width="11.7109375" style="4" bestFit="1" customWidth="1"/>
    <col min="2829" max="3072" width="9.140625" style="4"/>
    <col min="3073" max="3073" width="6.42578125" style="4" customWidth="1"/>
    <col min="3074" max="3076" width="9.140625" style="4"/>
    <col min="3077" max="3078" width="12" style="4" customWidth="1"/>
    <col min="3079" max="3079" width="13.7109375" style="4" customWidth="1"/>
    <col min="3080" max="3080" width="13" style="4" customWidth="1"/>
    <col min="3081" max="3081" width="9.140625" style="4" customWidth="1"/>
    <col min="3082" max="3083" width="9.140625" style="4"/>
    <col min="3084" max="3084" width="11.7109375" style="4" bestFit="1" customWidth="1"/>
    <col min="3085" max="3328" width="9.140625" style="4"/>
    <col min="3329" max="3329" width="6.42578125" style="4" customWidth="1"/>
    <col min="3330" max="3332" width="9.140625" style="4"/>
    <col min="3333" max="3334" width="12" style="4" customWidth="1"/>
    <col min="3335" max="3335" width="13.7109375" style="4" customWidth="1"/>
    <col min="3336" max="3336" width="13" style="4" customWidth="1"/>
    <col min="3337" max="3337" width="9.140625" style="4" customWidth="1"/>
    <col min="3338" max="3339" width="9.140625" style="4"/>
    <col min="3340" max="3340" width="11.7109375" style="4" bestFit="1" customWidth="1"/>
    <col min="3341" max="3584" width="9.140625" style="4"/>
    <col min="3585" max="3585" width="6.42578125" style="4" customWidth="1"/>
    <col min="3586" max="3588" width="9.140625" style="4"/>
    <col min="3589" max="3590" width="12" style="4" customWidth="1"/>
    <col min="3591" max="3591" width="13.7109375" style="4" customWidth="1"/>
    <col min="3592" max="3592" width="13" style="4" customWidth="1"/>
    <col min="3593" max="3593" width="9.140625" style="4" customWidth="1"/>
    <col min="3594" max="3595" width="9.140625" style="4"/>
    <col min="3596" max="3596" width="11.7109375" style="4" bestFit="1" customWidth="1"/>
    <col min="3597" max="3840" width="9.140625" style="4"/>
    <col min="3841" max="3841" width="6.42578125" style="4" customWidth="1"/>
    <col min="3842" max="3844" width="9.140625" style="4"/>
    <col min="3845" max="3846" width="12" style="4" customWidth="1"/>
    <col min="3847" max="3847" width="13.7109375" style="4" customWidth="1"/>
    <col min="3848" max="3848" width="13" style="4" customWidth="1"/>
    <col min="3849" max="3849" width="9.140625" style="4" customWidth="1"/>
    <col min="3850" max="3851" width="9.140625" style="4"/>
    <col min="3852" max="3852" width="11.7109375" style="4" bestFit="1" customWidth="1"/>
    <col min="3853" max="4096" width="9.140625" style="4"/>
    <col min="4097" max="4097" width="6.42578125" style="4" customWidth="1"/>
    <col min="4098" max="4100" width="9.140625" style="4"/>
    <col min="4101" max="4102" width="12" style="4" customWidth="1"/>
    <col min="4103" max="4103" width="13.7109375" style="4" customWidth="1"/>
    <col min="4104" max="4104" width="13" style="4" customWidth="1"/>
    <col min="4105" max="4105" width="9.140625" style="4" customWidth="1"/>
    <col min="4106" max="4107" width="9.140625" style="4"/>
    <col min="4108" max="4108" width="11.7109375" style="4" bestFit="1" customWidth="1"/>
    <col min="4109" max="4352" width="9.140625" style="4"/>
    <col min="4353" max="4353" width="6.42578125" style="4" customWidth="1"/>
    <col min="4354" max="4356" width="9.140625" style="4"/>
    <col min="4357" max="4358" width="12" style="4" customWidth="1"/>
    <col min="4359" max="4359" width="13.7109375" style="4" customWidth="1"/>
    <col min="4360" max="4360" width="13" style="4" customWidth="1"/>
    <col min="4361" max="4361" width="9.140625" style="4" customWidth="1"/>
    <col min="4362" max="4363" width="9.140625" style="4"/>
    <col min="4364" max="4364" width="11.7109375" style="4" bestFit="1" customWidth="1"/>
    <col min="4365" max="4608" width="9.140625" style="4"/>
    <col min="4609" max="4609" width="6.42578125" style="4" customWidth="1"/>
    <col min="4610" max="4612" width="9.140625" style="4"/>
    <col min="4613" max="4614" width="12" style="4" customWidth="1"/>
    <col min="4615" max="4615" width="13.7109375" style="4" customWidth="1"/>
    <col min="4616" max="4616" width="13" style="4" customWidth="1"/>
    <col min="4617" max="4617" width="9.140625" style="4" customWidth="1"/>
    <col min="4618" max="4619" width="9.140625" style="4"/>
    <col min="4620" max="4620" width="11.7109375" style="4" bestFit="1" customWidth="1"/>
    <col min="4621" max="4864" width="9.140625" style="4"/>
    <col min="4865" max="4865" width="6.42578125" style="4" customWidth="1"/>
    <col min="4866" max="4868" width="9.140625" style="4"/>
    <col min="4869" max="4870" width="12" style="4" customWidth="1"/>
    <col min="4871" max="4871" width="13.7109375" style="4" customWidth="1"/>
    <col min="4872" max="4872" width="13" style="4" customWidth="1"/>
    <col min="4873" max="4873" width="9.140625" style="4" customWidth="1"/>
    <col min="4874" max="4875" width="9.140625" style="4"/>
    <col min="4876" max="4876" width="11.7109375" style="4" bestFit="1" customWidth="1"/>
    <col min="4877" max="5120" width="9.140625" style="4"/>
    <col min="5121" max="5121" width="6.42578125" style="4" customWidth="1"/>
    <col min="5122" max="5124" width="9.140625" style="4"/>
    <col min="5125" max="5126" width="12" style="4" customWidth="1"/>
    <col min="5127" max="5127" width="13.7109375" style="4" customWidth="1"/>
    <col min="5128" max="5128" width="13" style="4" customWidth="1"/>
    <col min="5129" max="5129" width="9.140625" style="4" customWidth="1"/>
    <col min="5130" max="5131" width="9.140625" style="4"/>
    <col min="5132" max="5132" width="11.7109375" style="4" bestFit="1" customWidth="1"/>
    <col min="5133" max="5376" width="9.140625" style="4"/>
    <col min="5377" max="5377" width="6.42578125" style="4" customWidth="1"/>
    <col min="5378" max="5380" width="9.140625" style="4"/>
    <col min="5381" max="5382" width="12" style="4" customWidth="1"/>
    <col min="5383" max="5383" width="13.7109375" style="4" customWidth="1"/>
    <col min="5384" max="5384" width="13" style="4" customWidth="1"/>
    <col min="5385" max="5385" width="9.140625" style="4" customWidth="1"/>
    <col min="5386" max="5387" width="9.140625" style="4"/>
    <col min="5388" max="5388" width="11.7109375" style="4" bestFit="1" customWidth="1"/>
    <col min="5389" max="5632" width="9.140625" style="4"/>
    <col min="5633" max="5633" width="6.42578125" style="4" customWidth="1"/>
    <col min="5634" max="5636" width="9.140625" style="4"/>
    <col min="5637" max="5638" width="12" style="4" customWidth="1"/>
    <col min="5639" max="5639" width="13.7109375" style="4" customWidth="1"/>
    <col min="5640" max="5640" width="13" style="4" customWidth="1"/>
    <col min="5641" max="5641" width="9.140625" style="4" customWidth="1"/>
    <col min="5642" max="5643" width="9.140625" style="4"/>
    <col min="5644" max="5644" width="11.7109375" style="4" bestFit="1" customWidth="1"/>
    <col min="5645" max="5888" width="9.140625" style="4"/>
    <col min="5889" max="5889" width="6.42578125" style="4" customWidth="1"/>
    <col min="5890" max="5892" width="9.140625" style="4"/>
    <col min="5893" max="5894" width="12" style="4" customWidth="1"/>
    <col min="5895" max="5895" width="13.7109375" style="4" customWidth="1"/>
    <col min="5896" max="5896" width="13" style="4" customWidth="1"/>
    <col min="5897" max="5897" width="9.140625" style="4" customWidth="1"/>
    <col min="5898" max="5899" width="9.140625" style="4"/>
    <col min="5900" max="5900" width="11.7109375" style="4" bestFit="1" customWidth="1"/>
    <col min="5901" max="6144" width="9.140625" style="4"/>
    <col min="6145" max="6145" width="6.42578125" style="4" customWidth="1"/>
    <col min="6146" max="6148" width="9.140625" style="4"/>
    <col min="6149" max="6150" width="12" style="4" customWidth="1"/>
    <col min="6151" max="6151" width="13.7109375" style="4" customWidth="1"/>
    <col min="6152" max="6152" width="13" style="4" customWidth="1"/>
    <col min="6153" max="6153" width="9.140625" style="4" customWidth="1"/>
    <col min="6154" max="6155" width="9.140625" style="4"/>
    <col min="6156" max="6156" width="11.7109375" style="4" bestFit="1" customWidth="1"/>
    <col min="6157" max="6400" width="9.140625" style="4"/>
    <col min="6401" max="6401" width="6.42578125" style="4" customWidth="1"/>
    <col min="6402" max="6404" width="9.140625" style="4"/>
    <col min="6405" max="6406" width="12" style="4" customWidth="1"/>
    <col min="6407" max="6407" width="13.7109375" style="4" customWidth="1"/>
    <col min="6408" max="6408" width="13" style="4" customWidth="1"/>
    <col min="6409" max="6409" width="9.140625" style="4" customWidth="1"/>
    <col min="6410" max="6411" width="9.140625" style="4"/>
    <col min="6412" max="6412" width="11.7109375" style="4" bestFit="1" customWidth="1"/>
    <col min="6413" max="6656" width="9.140625" style="4"/>
    <col min="6657" max="6657" width="6.42578125" style="4" customWidth="1"/>
    <col min="6658" max="6660" width="9.140625" style="4"/>
    <col min="6661" max="6662" width="12" style="4" customWidth="1"/>
    <col min="6663" max="6663" width="13.7109375" style="4" customWidth="1"/>
    <col min="6664" max="6664" width="13" style="4" customWidth="1"/>
    <col min="6665" max="6665" width="9.140625" style="4" customWidth="1"/>
    <col min="6666" max="6667" width="9.140625" style="4"/>
    <col min="6668" max="6668" width="11.7109375" style="4" bestFit="1" customWidth="1"/>
    <col min="6669" max="6912" width="9.140625" style="4"/>
    <col min="6913" max="6913" width="6.42578125" style="4" customWidth="1"/>
    <col min="6914" max="6916" width="9.140625" style="4"/>
    <col min="6917" max="6918" width="12" style="4" customWidth="1"/>
    <col min="6919" max="6919" width="13.7109375" style="4" customWidth="1"/>
    <col min="6920" max="6920" width="13" style="4" customWidth="1"/>
    <col min="6921" max="6921" width="9.140625" style="4" customWidth="1"/>
    <col min="6922" max="6923" width="9.140625" style="4"/>
    <col min="6924" max="6924" width="11.7109375" style="4" bestFit="1" customWidth="1"/>
    <col min="6925" max="7168" width="9.140625" style="4"/>
    <col min="7169" max="7169" width="6.42578125" style="4" customWidth="1"/>
    <col min="7170" max="7172" width="9.140625" style="4"/>
    <col min="7173" max="7174" width="12" style="4" customWidth="1"/>
    <col min="7175" max="7175" width="13.7109375" style="4" customWidth="1"/>
    <col min="7176" max="7176" width="13" style="4" customWidth="1"/>
    <col min="7177" max="7177" width="9.140625" style="4" customWidth="1"/>
    <col min="7178" max="7179" width="9.140625" style="4"/>
    <col min="7180" max="7180" width="11.7109375" style="4" bestFit="1" customWidth="1"/>
    <col min="7181" max="7424" width="9.140625" style="4"/>
    <col min="7425" max="7425" width="6.42578125" style="4" customWidth="1"/>
    <col min="7426" max="7428" width="9.140625" style="4"/>
    <col min="7429" max="7430" width="12" style="4" customWidth="1"/>
    <col min="7431" max="7431" width="13.7109375" style="4" customWidth="1"/>
    <col min="7432" max="7432" width="13" style="4" customWidth="1"/>
    <col min="7433" max="7433" width="9.140625" style="4" customWidth="1"/>
    <col min="7434" max="7435" width="9.140625" style="4"/>
    <col min="7436" max="7436" width="11.7109375" style="4" bestFit="1" customWidth="1"/>
    <col min="7437" max="7680" width="9.140625" style="4"/>
    <col min="7681" max="7681" width="6.42578125" style="4" customWidth="1"/>
    <col min="7682" max="7684" width="9.140625" style="4"/>
    <col min="7685" max="7686" width="12" style="4" customWidth="1"/>
    <col min="7687" max="7687" width="13.7109375" style="4" customWidth="1"/>
    <col min="7688" max="7688" width="13" style="4" customWidth="1"/>
    <col min="7689" max="7689" width="9.140625" style="4" customWidth="1"/>
    <col min="7690" max="7691" width="9.140625" style="4"/>
    <col min="7692" max="7692" width="11.7109375" style="4" bestFit="1" customWidth="1"/>
    <col min="7693" max="7936" width="9.140625" style="4"/>
    <col min="7937" max="7937" width="6.42578125" style="4" customWidth="1"/>
    <col min="7938" max="7940" width="9.140625" style="4"/>
    <col min="7941" max="7942" width="12" style="4" customWidth="1"/>
    <col min="7943" max="7943" width="13.7109375" style="4" customWidth="1"/>
    <col min="7944" max="7944" width="13" style="4" customWidth="1"/>
    <col min="7945" max="7945" width="9.140625" style="4" customWidth="1"/>
    <col min="7946" max="7947" width="9.140625" style="4"/>
    <col min="7948" max="7948" width="11.7109375" style="4" bestFit="1" customWidth="1"/>
    <col min="7949" max="8192" width="9.140625" style="4"/>
    <col min="8193" max="8193" width="6.42578125" style="4" customWidth="1"/>
    <col min="8194" max="8196" width="9.140625" style="4"/>
    <col min="8197" max="8198" width="12" style="4" customWidth="1"/>
    <col min="8199" max="8199" width="13.7109375" style="4" customWidth="1"/>
    <col min="8200" max="8200" width="13" style="4" customWidth="1"/>
    <col min="8201" max="8201" width="9.140625" style="4" customWidth="1"/>
    <col min="8202" max="8203" width="9.140625" style="4"/>
    <col min="8204" max="8204" width="11.7109375" style="4" bestFit="1" customWidth="1"/>
    <col min="8205" max="8448" width="9.140625" style="4"/>
    <col min="8449" max="8449" width="6.42578125" style="4" customWidth="1"/>
    <col min="8450" max="8452" width="9.140625" style="4"/>
    <col min="8453" max="8454" width="12" style="4" customWidth="1"/>
    <col min="8455" max="8455" width="13.7109375" style="4" customWidth="1"/>
    <col min="8456" max="8456" width="13" style="4" customWidth="1"/>
    <col min="8457" max="8457" width="9.140625" style="4" customWidth="1"/>
    <col min="8458" max="8459" width="9.140625" style="4"/>
    <col min="8460" max="8460" width="11.7109375" style="4" bestFit="1" customWidth="1"/>
    <col min="8461" max="8704" width="9.140625" style="4"/>
    <col min="8705" max="8705" width="6.42578125" style="4" customWidth="1"/>
    <col min="8706" max="8708" width="9.140625" style="4"/>
    <col min="8709" max="8710" width="12" style="4" customWidth="1"/>
    <col min="8711" max="8711" width="13.7109375" style="4" customWidth="1"/>
    <col min="8712" max="8712" width="13" style="4" customWidth="1"/>
    <col min="8713" max="8713" width="9.140625" style="4" customWidth="1"/>
    <col min="8714" max="8715" width="9.140625" style="4"/>
    <col min="8716" max="8716" width="11.7109375" style="4" bestFit="1" customWidth="1"/>
    <col min="8717" max="8960" width="9.140625" style="4"/>
    <col min="8961" max="8961" width="6.42578125" style="4" customWidth="1"/>
    <col min="8962" max="8964" width="9.140625" style="4"/>
    <col min="8965" max="8966" width="12" style="4" customWidth="1"/>
    <col min="8967" max="8967" width="13.7109375" style="4" customWidth="1"/>
    <col min="8968" max="8968" width="13" style="4" customWidth="1"/>
    <col min="8969" max="8969" width="9.140625" style="4" customWidth="1"/>
    <col min="8970" max="8971" width="9.140625" style="4"/>
    <col min="8972" max="8972" width="11.7109375" style="4" bestFit="1" customWidth="1"/>
    <col min="8973" max="9216" width="9.140625" style="4"/>
    <col min="9217" max="9217" width="6.42578125" style="4" customWidth="1"/>
    <col min="9218" max="9220" width="9.140625" style="4"/>
    <col min="9221" max="9222" width="12" style="4" customWidth="1"/>
    <col min="9223" max="9223" width="13.7109375" style="4" customWidth="1"/>
    <col min="9224" max="9224" width="13" style="4" customWidth="1"/>
    <col min="9225" max="9225" width="9.140625" style="4" customWidth="1"/>
    <col min="9226" max="9227" width="9.140625" style="4"/>
    <col min="9228" max="9228" width="11.7109375" style="4" bestFit="1" customWidth="1"/>
    <col min="9229" max="9472" width="9.140625" style="4"/>
    <col min="9473" max="9473" width="6.42578125" style="4" customWidth="1"/>
    <col min="9474" max="9476" width="9.140625" style="4"/>
    <col min="9477" max="9478" width="12" style="4" customWidth="1"/>
    <col min="9479" max="9479" width="13.7109375" style="4" customWidth="1"/>
    <col min="9480" max="9480" width="13" style="4" customWidth="1"/>
    <col min="9481" max="9481" width="9.140625" style="4" customWidth="1"/>
    <col min="9482" max="9483" width="9.140625" style="4"/>
    <col min="9484" max="9484" width="11.7109375" style="4" bestFit="1" customWidth="1"/>
    <col min="9485" max="9728" width="9.140625" style="4"/>
    <col min="9729" max="9729" width="6.42578125" style="4" customWidth="1"/>
    <col min="9730" max="9732" width="9.140625" style="4"/>
    <col min="9733" max="9734" width="12" style="4" customWidth="1"/>
    <col min="9735" max="9735" width="13.7109375" style="4" customWidth="1"/>
    <col min="9736" max="9736" width="13" style="4" customWidth="1"/>
    <col min="9737" max="9737" width="9.140625" style="4" customWidth="1"/>
    <col min="9738" max="9739" width="9.140625" style="4"/>
    <col min="9740" max="9740" width="11.7109375" style="4" bestFit="1" customWidth="1"/>
    <col min="9741" max="9984" width="9.140625" style="4"/>
    <col min="9985" max="9985" width="6.42578125" style="4" customWidth="1"/>
    <col min="9986" max="9988" width="9.140625" style="4"/>
    <col min="9989" max="9990" width="12" style="4" customWidth="1"/>
    <col min="9991" max="9991" width="13.7109375" style="4" customWidth="1"/>
    <col min="9992" max="9992" width="13" style="4" customWidth="1"/>
    <col min="9993" max="9993" width="9.140625" style="4" customWidth="1"/>
    <col min="9994" max="9995" width="9.140625" style="4"/>
    <col min="9996" max="9996" width="11.7109375" style="4" bestFit="1" customWidth="1"/>
    <col min="9997" max="10240" width="9.140625" style="4"/>
    <col min="10241" max="10241" width="6.42578125" style="4" customWidth="1"/>
    <col min="10242" max="10244" width="9.140625" style="4"/>
    <col min="10245" max="10246" width="12" style="4" customWidth="1"/>
    <col min="10247" max="10247" width="13.7109375" style="4" customWidth="1"/>
    <col min="10248" max="10248" width="13" style="4" customWidth="1"/>
    <col min="10249" max="10249" width="9.140625" style="4" customWidth="1"/>
    <col min="10250" max="10251" width="9.140625" style="4"/>
    <col min="10252" max="10252" width="11.7109375" style="4" bestFit="1" customWidth="1"/>
    <col min="10253" max="10496" width="9.140625" style="4"/>
    <col min="10497" max="10497" width="6.42578125" style="4" customWidth="1"/>
    <col min="10498" max="10500" width="9.140625" style="4"/>
    <col min="10501" max="10502" width="12" style="4" customWidth="1"/>
    <col min="10503" max="10503" width="13.7109375" style="4" customWidth="1"/>
    <col min="10504" max="10504" width="13" style="4" customWidth="1"/>
    <col min="10505" max="10505" width="9.140625" style="4" customWidth="1"/>
    <col min="10506" max="10507" width="9.140625" style="4"/>
    <col min="10508" max="10508" width="11.7109375" style="4" bestFit="1" customWidth="1"/>
    <col min="10509" max="10752" width="9.140625" style="4"/>
    <col min="10753" max="10753" width="6.42578125" style="4" customWidth="1"/>
    <col min="10754" max="10756" width="9.140625" style="4"/>
    <col min="10757" max="10758" width="12" style="4" customWidth="1"/>
    <col min="10759" max="10759" width="13.7109375" style="4" customWidth="1"/>
    <col min="10760" max="10760" width="13" style="4" customWidth="1"/>
    <col min="10761" max="10761" width="9.140625" style="4" customWidth="1"/>
    <col min="10762" max="10763" width="9.140625" style="4"/>
    <col min="10764" max="10764" width="11.7109375" style="4" bestFit="1" customWidth="1"/>
    <col min="10765" max="11008" width="9.140625" style="4"/>
    <col min="11009" max="11009" width="6.42578125" style="4" customWidth="1"/>
    <col min="11010" max="11012" width="9.140625" style="4"/>
    <col min="11013" max="11014" width="12" style="4" customWidth="1"/>
    <col min="11015" max="11015" width="13.7109375" style="4" customWidth="1"/>
    <col min="11016" max="11016" width="13" style="4" customWidth="1"/>
    <col min="11017" max="11017" width="9.140625" style="4" customWidth="1"/>
    <col min="11018" max="11019" width="9.140625" style="4"/>
    <col min="11020" max="11020" width="11.7109375" style="4" bestFit="1" customWidth="1"/>
    <col min="11021" max="11264" width="9.140625" style="4"/>
    <col min="11265" max="11265" width="6.42578125" style="4" customWidth="1"/>
    <col min="11266" max="11268" width="9.140625" style="4"/>
    <col min="11269" max="11270" width="12" style="4" customWidth="1"/>
    <col min="11271" max="11271" width="13.7109375" style="4" customWidth="1"/>
    <col min="11272" max="11272" width="13" style="4" customWidth="1"/>
    <col min="11273" max="11273" width="9.140625" style="4" customWidth="1"/>
    <col min="11274" max="11275" width="9.140625" style="4"/>
    <col min="11276" max="11276" width="11.7109375" style="4" bestFit="1" customWidth="1"/>
    <col min="11277" max="11520" width="9.140625" style="4"/>
    <col min="11521" max="11521" width="6.42578125" style="4" customWidth="1"/>
    <col min="11522" max="11524" width="9.140625" style="4"/>
    <col min="11525" max="11526" width="12" style="4" customWidth="1"/>
    <col min="11527" max="11527" width="13.7109375" style="4" customWidth="1"/>
    <col min="11528" max="11528" width="13" style="4" customWidth="1"/>
    <col min="11529" max="11529" width="9.140625" style="4" customWidth="1"/>
    <col min="11530" max="11531" width="9.140625" style="4"/>
    <col min="11532" max="11532" width="11.7109375" style="4" bestFit="1" customWidth="1"/>
    <col min="11533" max="11776" width="9.140625" style="4"/>
    <col min="11777" max="11777" width="6.42578125" style="4" customWidth="1"/>
    <col min="11778" max="11780" width="9.140625" style="4"/>
    <col min="11781" max="11782" width="12" style="4" customWidth="1"/>
    <col min="11783" max="11783" width="13.7109375" style="4" customWidth="1"/>
    <col min="11784" max="11784" width="13" style="4" customWidth="1"/>
    <col min="11785" max="11785" width="9.140625" style="4" customWidth="1"/>
    <col min="11786" max="11787" width="9.140625" style="4"/>
    <col min="11788" max="11788" width="11.7109375" style="4" bestFit="1" customWidth="1"/>
    <col min="11789" max="12032" width="9.140625" style="4"/>
    <col min="12033" max="12033" width="6.42578125" style="4" customWidth="1"/>
    <col min="12034" max="12036" width="9.140625" style="4"/>
    <col min="12037" max="12038" width="12" style="4" customWidth="1"/>
    <col min="12039" max="12039" width="13.7109375" style="4" customWidth="1"/>
    <col min="12040" max="12040" width="13" style="4" customWidth="1"/>
    <col min="12041" max="12041" width="9.140625" style="4" customWidth="1"/>
    <col min="12042" max="12043" width="9.140625" style="4"/>
    <col min="12044" max="12044" width="11.7109375" style="4" bestFit="1" customWidth="1"/>
    <col min="12045" max="12288" width="9.140625" style="4"/>
    <col min="12289" max="12289" width="6.42578125" style="4" customWidth="1"/>
    <col min="12290" max="12292" width="9.140625" style="4"/>
    <col min="12293" max="12294" width="12" style="4" customWidth="1"/>
    <col min="12295" max="12295" width="13.7109375" style="4" customWidth="1"/>
    <col min="12296" max="12296" width="13" style="4" customWidth="1"/>
    <col min="12297" max="12297" width="9.140625" style="4" customWidth="1"/>
    <col min="12298" max="12299" width="9.140625" style="4"/>
    <col min="12300" max="12300" width="11.7109375" style="4" bestFit="1" customWidth="1"/>
    <col min="12301" max="12544" width="9.140625" style="4"/>
    <col min="12545" max="12545" width="6.42578125" style="4" customWidth="1"/>
    <col min="12546" max="12548" width="9.140625" style="4"/>
    <col min="12549" max="12550" width="12" style="4" customWidth="1"/>
    <col min="12551" max="12551" width="13.7109375" style="4" customWidth="1"/>
    <col min="12552" max="12552" width="13" style="4" customWidth="1"/>
    <col min="12553" max="12553" width="9.140625" style="4" customWidth="1"/>
    <col min="12554" max="12555" width="9.140625" style="4"/>
    <col min="12556" max="12556" width="11.7109375" style="4" bestFit="1" customWidth="1"/>
    <col min="12557" max="12800" width="9.140625" style="4"/>
    <col min="12801" max="12801" width="6.42578125" style="4" customWidth="1"/>
    <col min="12802" max="12804" width="9.140625" style="4"/>
    <col min="12805" max="12806" width="12" style="4" customWidth="1"/>
    <col min="12807" max="12807" width="13.7109375" style="4" customWidth="1"/>
    <col min="12808" max="12808" width="13" style="4" customWidth="1"/>
    <col min="12809" max="12809" width="9.140625" style="4" customWidth="1"/>
    <col min="12810" max="12811" width="9.140625" style="4"/>
    <col min="12812" max="12812" width="11.7109375" style="4" bestFit="1" customWidth="1"/>
    <col min="12813" max="13056" width="9.140625" style="4"/>
    <col min="13057" max="13057" width="6.42578125" style="4" customWidth="1"/>
    <col min="13058" max="13060" width="9.140625" style="4"/>
    <col min="13061" max="13062" width="12" style="4" customWidth="1"/>
    <col min="13063" max="13063" width="13.7109375" style="4" customWidth="1"/>
    <col min="13064" max="13064" width="13" style="4" customWidth="1"/>
    <col min="13065" max="13065" width="9.140625" style="4" customWidth="1"/>
    <col min="13066" max="13067" width="9.140625" style="4"/>
    <col min="13068" max="13068" width="11.7109375" style="4" bestFit="1" customWidth="1"/>
    <col min="13069" max="13312" width="9.140625" style="4"/>
    <col min="13313" max="13313" width="6.42578125" style="4" customWidth="1"/>
    <col min="13314" max="13316" width="9.140625" style="4"/>
    <col min="13317" max="13318" width="12" style="4" customWidth="1"/>
    <col min="13319" max="13319" width="13.7109375" style="4" customWidth="1"/>
    <col min="13320" max="13320" width="13" style="4" customWidth="1"/>
    <col min="13321" max="13321" width="9.140625" style="4" customWidth="1"/>
    <col min="13322" max="13323" width="9.140625" style="4"/>
    <col min="13324" max="13324" width="11.7109375" style="4" bestFit="1" customWidth="1"/>
    <col min="13325" max="13568" width="9.140625" style="4"/>
    <col min="13569" max="13569" width="6.42578125" style="4" customWidth="1"/>
    <col min="13570" max="13572" width="9.140625" style="4"/>
    <col min="13573" max="13574" width="12" style="4" customWidth="1"/>
    <col min="13575" max="13575" width="13.7109375" style="4" customWidth="1"/>
    <col min="13576" max="13576" width="13" style="4" customWidth="1"/>
    <col min="13577" max="13577" width="9.140625" style="4" customWidth="1"/>
    <col min="13578" max="13579" width="9.140625" style="4"/>
    <col min="13580" max="13580" width="11.7109375" style="4" bestFit="1" customWidth="1"/>
    <col min="13581" max="13824" width="9.140625" style="4"/>
    <col min="13825" max="13825" width="6.42578125" style="4" customWidth="1"/>
    <col min="13826" max="13828" width="9.140625" style="4"/>
    <col min="13829" max="13830" width="12" style="4" customWidth="1"/>
    <col min="13831" max="13831" width="13.7109375" style="4" customWidth="1"/>
    <col min="13832" max="13832" width="13" style="4" customWidth="1"/>
    <col min="13833" max="13833" width="9.140625" style="4" customWidth="1"/>
    <col min="13834" max="13835" width="9.140625" style="4"/>
    <col min="13836" max="13836" width="11.7109375" style="4" bestFit="1" customWidth="1"/>
    <col min="13837" max="14080" width="9.140625" style="4"/>
    <col min="14081" max="14081" width="6.42578125" style="4" customWidth="1"/>
    <col min="14082" max="14084" width="9.140625" style="4"/>
    <col min="14085" max="14086" width="12" style="4" customWidth="1"/>
    <col min="14087" max="14087" width="13.7109375" style="4" customWidth="1"/>
    <col min="14088" max="14088" width="13" style="4" customWidth="1"/>
    <col min="14089" max="14089" width="9.140625" style="4" customWidth="1"/>
    <col min="14090" max="14091" width="9.140625" style="4"/>
    <col min="14092" max="14092" width="11.7109375" style="4" bestFit="1" customWidth="1"/>
    <col min="14093" max="14336" width="9.140625" style="4"/>
    <col min="14337" max="14337" width="6.42578125" style="4" customWidth="1"/>
    <col min="14338" max="14340" width="9.140625" style="4"/>
    <col min="14341" max="14342" width="12" style="4" customWidth="1"/>
    <col min="14343" max="14343" width="13.7109375" style="4" customWidth="1"/>
    <col min="14344" max="14344" width="13" style="4" customWidth="1"/>
    <col min="14345" max="14345" width="9.140625" style="4" customWidth="1"/>
    <col min="14346" max="14347" width="9.140625" style="4"/>
    <col min="14348" max="14348" width="11.7109375" style="4" bestFit="1" customWidth="1"/>
    <col min="14349" max="14592" width="9.140625" style="4"/>
    <col min="14593" max="14593" width="6.42578125" style="4" customWidth="1"/>
    <col min="14594" max="14596" width="9.140625" style="4"/>
    <col min="14597" max="14598" width="12" style="4" customWidth="1"/>
    <col min="14599" max="14599" width="13.7109375" style="4" customWidth="1"/>
    <col min="14600" max="14600" width="13" style="4" customWidth="1"/>
    <col min="14601" max="14601" width="9.140625" style="4" customWidth="1"/>
    <col min="14602" max="14603" width="9.140625" style="4"/>
    <col min="14604" max="14604" width="11.7109375" style="4" bestFit="1" customWidth="1"/>
    <col min="14605" max="14848" width="9.140625" style="4"/>
    <col min="14849" max="14849" width="6.42578125" style="4" customWidth="1"/>
    <col min="14850" max="14852" width="9.140625" style="4"/>
    <col min="14853" max="14854" width="12" style="4" customWidth="1"/>
    <col min="14855" max="14855" width="13.7109375" style="4" customWidth="1"/>
    <col min="14856" max="14856" width="13" style="4" customWidth="1"/>
    <col min="14857" max="14857" width="9.140625" style="4" customWidth="1"/>
    <col min="14858" max="14859" width="9.140625" style="4"/>
    <col min="14860" max="14860" width="11.7109375" style="4" bestFit="1" customWidth="1"/>
    <col min="14861" max="15104" width="9.140625" style="4"/>
    <col min="15105" max="15105" width="6.42578125" style="4" customWidth="1"/>
    <col min="15106" max="15108" width="9.140625" style="4"/>
    <col min="15109" max="15110" width="12" style="4" customWidth="1"/>
    <col min="15111" max="15111" width="13.7109375" style="4" customWidth="1"/>
    <col min="15112" max="15112" width="13" style="4" customWidth="1"/>
    <col min="15113" max="15113" width="9.140625" style="4" customWidth="1"/>
    <col min="15114" max="15115" width="9.140625" style="4"/>
    <col min="15116" max="15116" width="11.7109375" style="4" bestFit="1" customWidth="1"/>
    <col min="15117" max="15360" width="9.140625" style="4"/>
    <col min="15361" max="15361" width="6.42578125" style="4" customWidth="1"/>
    <col min="15362" max="15364" width="9.140625" style="4"/>
    <col min="15365" max="15366" width="12" style="4" customWidth="1"/>
    <col min="15367" max="15367" width="13.7109375" style="4" customWidth="1"/>
    <col min="15368" max="15368" width="13" style="4" customWidth="1"/>
    <col min="15369" max="15369" width="9.140625" style="4" customWidth="1"/>
    <col min="15370" max="15371" width="9.140625" style="4"/>
    <col min="15372" max="15372" width="11.7109375" style="4" bestFit="1" customWidth="1"/>
    <col min="15373" max="15616" width="9.140625" style="4"/>
    <col min="15617" max="15617" width="6.42578125" style="4" customWidth="1"/>
    <col min="15618" max="15620" width="9.140625" style="4"/>
    <col min="15621" max="15622" width="12" style="4" customWidth="1"/>
    <col min="15623" max="15623" width="13.7109375" style="4" customWidth="1"/>
    <col min="15624" max="15624" width="13" style="4" customWidth="1"/>
    <col min="15625" max="15625" width="9.140625" style="4" customWidth="1"/>
    <col min="15626" max="15627" width="9.140625" style="4"/>
    <col min="15628" max="15628" width="11.7109375" style="4" bestFit="1" customWidth="1"/>
    <col min="15629" max="15872" width="9.140625" style="4"/>
    <col min="15873" max="15873" width="6.42578125" style="4" customWidth="1"/>
    <col min="15874" max="15876" width="9.140625" style="4"/>
    <col min="15877" max="15878" width="12" style="4" customWidth="1"/>
    <col min="15879" max="15879" width="13.7109375" style="4" customWidth="1"/>
    <col min="15880" max="15880" width="13" style="4" customWidth="1"/>
    <col min="15881" max="15881" width="9.140625" style="4" customWidth="1"/>
    <col min="15882" max="15883" width="9.140625" style="4"/>
    <col min="15884" max="15884" width="11.7109375" style="4" bestFit="1" customWidth="1"/>
    <col min="15885" max="16128" width="9.140625" style="4"/>
    <col min="16129" max="16129" width="6.42578125" style="4" customWidth="1"/>
    <col min="16130" max="16132" width="9.140625" style="4"/>
    <col min="16133" max="16134" width="12" style="4" customWidth="1"/>
    <col min="16135" max="16135" width="13.7109375" style="4" customWidth="1"/>
    <col min="16136" max="16136" width="13" style="4" customWidth="1"/>
    <col min="16137" max="16137" width="9.140625" style="4" customWidth="1"/>
    <col min="16138" max="16139" width="9.140625" style="4"/>
    <col min="16140" max="16140" width="11.7109375" style="4" bestFit="1" customWidth="1"/>
    <col min="16141" max="16384" width="9.140625" style="4"/>
  </cols>
  <sheetData>
    <row r="1" spans="1:16" x14ac:dyDescent="0.2">
      <c r="H1" s="62" t="s">
        <v>56</v>
      </c>
      <c r="I1" s="62"/>
    </row>
    <row r="2" spans="1:16" x14ac:dyDescent="0.2">
      <c r="H2" s="62" t="s">
        <v>57</v>
      </c>
      <c r="I2" s="62"/>
    </row>
    <row r="3" spans="1:16" x14ac:dyDescent="0.2">
      <c r="H3" s="62" t="s">
        <v>58</v>
      </c>
      <c r="I3" s="62"/>
    </row>
    <row r="4" spans="1:16" x14ac:dyDescent="0.2">
      <c r="H4" s="62" t="s">
        <v>63</v>
      </c>
      <c r="I4" s="62"/>
    </row>
    <row r="5" spans="1:16" x14ac:dyDescent="0.2">
      <c r="H5" s="62" t="s">
        <v>59</v>
      </c>
      <c r="I5" s="62"/>
    </row>
    <row r="6" spans="1:16" x14ac:dyDescent="0.2">
      <c r="H6" s="48"/>
      <c r="I6" s="48"/>
    </row>
    <row r="7" spans="1:16" s="3" customFormat="1" ht="15.75" x14ac:dyDescent="0.25">
      <c r="A7" s="63" t="s">
        <v>20</v>
      </c>
      <c r="B7" s="63"/>
      <c r="C7" s="63"/>
      <c r="D7" s="63"/>
      <c r="E7" s="63"/>
      <c r="F7" s="63"/>
      <c r="G7" s="63"/>
      <c r="H7" s="63"/>
      <c r="I7" s="63"/>
      <c r="J7" s="63"/>
    </row>
    <row r="8" spans="1:16" s="3" customFormat="1" ht="32.25" customHeight="1" x14ac:dyDescent="0.25">
      <c r="A8" s="59" t="s">
        <v>54</v>
      </c>
      <c r="B8" s="59"/>
      <c r="C8" s="59"/>
      <c r="D8" s="59"/>
      <c r="E8" s="59"/>
      <c r="F8" s="59"/>
      <c r="G8" s="59"/>
      <c r="H8" s="59"/>
      <c r="I8" s="59"/>
      <c r="J8" s="37"/>
    </row>
    <row r="9" spans="1:16" x14ac:dyDescent="0.2">
      <c r="A9" s="60" t="s">
        <v>61</v>
      </c>
      <c r="B9" s="60"/>
      <c r="C9" s="60"/>
      <c r="D9" s="60"/>
      <c r="E9" s="60"/>
      <c r="F9" s="60"/>
      <c r="G9" s="60"/>
      <c r="H9" s="60"/>
      <c r="I9" s="60"/>
      <c r="J9" s="60"/>
    </row>
    <row r="10" spans="1:16" x14ac:dyDescent="0.2">
      <c r="A10" s="49"/>
      <c r="B10" s="49"/>
      <c r="C10" s="49"/>
      <c r="D10" s="49"/>
      <c r="E10" s="49"/>
      <c r="F10" s="49"/>
      <c r="G10" s="49"/>
      <c r="H10" s="49"/>
      <c r="I10" s="49"/>
      <c r="J10" s="49"/>
    </row>
    <row r="11" spans="1:16" s="5" customFormat="1" x14ac:dyDescent="0.2"/>
    <row r="12" spans="1:16" s="5" customFormat="1" ht="30.75" customHeight="1" x14ac:dyDescent="0.2">
      <c r="A12" s="6" t="s">
        <v>21</v>
      </c>
      <c r="B12" s="61" t="s">
        <v>22</v>
      </c>
      <c r="C12" s="61"/>
      <c r="D12" s="61"/>
      <c r="E12" s="61"/>
      <c r="F12" s="61"/>
      <c r="G12" s="61"/>
      <c r="H12" s="7">
        <f>H13+H14+H15+H16+H19+H18+H17</f>
        <v>294525.90000000002</v>
      </c>
      <c r="I12" s="6" t="s">
        <v>23</v>
      </c>
      <c r="O12" s="8"/>
      <c r="P12" s="7"/>
    </row>
    <row r="13" spans="1:16" s="5" customFormat="1" ht="14.25" customHeight="1" x14ac:dyDescent="0.2">
      <c r="A13" s="9" t="s">
        <v>11</v>
      </c>
      <c r="B13" s="56" t="s">
        <v>24</v>
      </c>
      <c r="C13" s="56"/>
      <c r="D13" s="56"/>
      <c r="E13" s="56"/>
      <c r="F13" s="56"/>
      <c r="G13" s="56"/>
      <c r="H13" s="10">
        <f>'[1]Планируемые расходы 2025 год'!$H$9</f>
        <v>87380</v>
      </c>
      <c r="I13" s="11" t="s">
        <v>23</v>
      </c>
      <c r="P13" s="10"/>
    </row>
    <row r="14" spans="1:16" s="5" customFormat="1" ht="15.75" customHeight="1" x14ac:dyDescent="0.2">
      <c r="A14" s="9" t="s">
        <v>13</v>
      </c>
      <c r="B14" s="56" t="s">
        <v>25</v>
      </c>
      <c r="C14" s="56"/>
      <c r="D14" s="56"/>
      <c r="E14" s="56"/>
      <c r="F14" s="56"/>
      <c r="G14" s="56"/>
      <c r="H14" s="10">
        <f>'[1]Расшифровка по материалам'!$C$5</f>
        <v>37430</v>
      </c>
      <c r="I14" s="11" t="s">
        <v>23</v>
      </c>
      <c r="K14" s="41"/>
      <c r="L14" s="41"/>
      <c r="P14" s="10"/>
    </row>
    <row r="15" spans="1:16" s="5" customFormat="1" ht="15" customHeight="1" x14ac:dyDescent="0.2">
      <c r="A15" s="9" t="s">
        <v>14</v>
      </c>
      <c r="B15" s="56" t="s">
        <v>26</v>
      </c>
      <c r="C15" s="56"/>
      <c r="D15" s="56"/>
      <c r="E15" s="56"/>
      <c r="F15" s="56"/>
      <c r="G15" s="56"/>
      <c r="H15" s="10">
        <f>'[1]Расшифровка по материалам'!$C$6</f>
        <v>6345</v>
      </c>
      <c r="I15" s="11" t="s">
        <v>23</v>
      </c>
      <c r="K15" s="41"/>
      <c r="L15" s="41"/>
      <c r="P15" s="10"/>
    </row>
    <row r="16" spans="1:16" s="5" customFormat="1" ht="15.75" customHeight="1" x14ac:dyDescent="0.2">
      <c r="A16" s="9" t="s">
        <v>18</v>
      </c>
      <c r="B16" s="56" t="s">
        <v>27</v>
      </c>
      <c r="C16" s="56"/>
      <c r="D16" s="56"/>
      <c r="E16" s="56"/>
      <c r="F16" s="56"/>
      <c r="G16" s="56"/>
      <c r="H16" s="10">
        <f>'[1]Расшифровка по материалам'!$C$7</f>
        <v>12335</v>
      </c>
      <c r="I16" s="11" t="s">
        <v>23</v>
      </c>
      <c r="K16" s="41"/>
      <c r="L16" s="41"/>
      <c r="P16" s="10"/>
    </row>
    <row r="17" spans="1:16" s="5" customFormat="1" ht="15.75" customHeight="1" x14ac:dyDescent="0.2">
      <c r="A17" s="9" t="s">
        <v>28</v>
      </c>
      <c r="B17" s="56" t="s">
        <v>29</v>
      </c>
      <c r="C17" s="56"/>
      <c r="D17" s="56"/>
      <c r="E17" s="56"/>
      <c r="F17" s="56"/>
      <c r="G17" s="56"/>
      <c r="H17" s="10">
        <f>'[1]Расшифровка по материалам'!$C$8</f>
        <v>46403</v>
      </c>
      <c r="I17" s="11" t="s">
        <v>23</v>
      </c>
      <c r="K17" s="41"/>
      <c r="L17" s="41"/>
      <c r="P17" s="10"/>
    </row>
    <row r="18" spans="1:16" s="5" customFormat="1" ht="15.75" customHeight="1" x14ac:dyDescent="0.2">
      <c r="A18" s="9" t="s">
        <v>30</v>
      </c>
      <c r="B18" s="56" t="s">
        <v>55</v>
      </c>
      <c r="C18" s="56"/>
      <c r="D18" s="56"/>
      <c r="E18" s="56"/>
      <c r="F18" s="56"/>
      <c r="G18" s="56"/>
      <c r="H18" s="10">
        <f>'[1]Расшифровка по материалам'!$C$9</f>
        <v>5200</v>
      </c>
      <c r="I18" s="11" t="s">
        <v>23</v>
      </c>
      <c r="K18" s="41"/>
      <c r="L18" s="41"/>
      <c r="P18" s="10"/>
    </row>
    <row r="19" spans="1:16" s="5" customFormat="1" ht="31.5" customHeight="1" x14ac:dyDescent="0.2">
      <c r="A19" s="9" t="s">
        <v>31</v>
      </c>
      <c r="B19" s="57" t="s">
        <v>32</v>
      </c>
      <c r="C19" s="57"/>
      <c r="D19" s="57"/>
      <c r="E19" s="57"/>
      <c r="F19" s="57"/>
      <c r="G19" s="57"/>
      <c r="H19" s="10">
        <f>'[1]Расшифровка по материалам'!$C$10+'[1]Планируемые расходы 2025 год'!$H$22</f>
        <v>99432.9</v>
      </c>
      <c r="I19" s="11" t="s">
        <v>23</v>
      </c>
    </row>
    <row r="20" spans="1:16" ht="14.25" customHeight="1" x14ac:dyDescent="0.2">
      <c r="A20" s="12"/>
      <c r="H20" s="38"/>
      <c r="I20" s="13"/>
    </row>
    <row r="21" spans="1:16" s="5" customFormat="1" ht="18.75" customHeight="1" x14ac:dyDescent="0.2">
      <c r="A21" s="6" t="s">
        <v>33</v>
      </c>
      <c r="B21" s="55" t="s">
        <v>34</v>
      </c>
      <c r="C21" s="55"/>
      <c r="D21" s="55"/>
      <c r="E21" s="55"/>
      <c r="F21" s="55"/>
      <c r="G21" s="55"/>
      <c r="H21" s="7">
        <f>H22+H23+H24+H25+H26</f>
        <v>438461.14</v>
      </c>
      <c r="I21" s="6" t="s">
        <v>23</v>
      </c>
      <c r="P21" s="7"/>
    </row>
    <row r="22" spans="1:16" s="5" customFormat="1" ht="15" customHeight="1" x14ac:dyDescent="0.2">
      <c r="A22" s="9" t="s">
        <v>35</v>
      </c>
      <c r="B22" s="14" t="s">
        <v>36</v>
      </c>
      <c r="C22" s="14"/>
      <c r="D22" s="4"/>
      <c r="H22" s="10">
        <f>'[1]Планируемые расходы 2025 год'!$H$12</f>
        <v>17404</v>
      </c>
      <c r="I22" s="12" t="s">
        <v>23</v>
      </c>
      <c r="N22" s="15"/>
      <c r="O22" s="15"/>
      <c r="P22" s="10"/>
    </row>
    <row r="23" spans="1:16" s="5" customFormat="1" ht="15" customHeight="1" x14ac:dyDescent="0.2">
      <c r="A23" s="9" t="s">
        <v>37</v>
      </c>
      <c r="B23" s="14" t="s">
        <v>38</v>
      </c>
      <c r="C23" s="14"/>
      <c r="D23" s="4"/>
      <c r="H23" s="10">
        <f>'[1]Планируемые расходы 2025 год'!$H$13</f>
        <v>252649.99999999997</v>
      </c>
      <c r="I23" s="12" t="s">
        <v>23</v>
      </c>
      <c r="N23" s="15"/>
      <c r="O23" s="15"/>
      <c r="P23" s="10"/>
    </row>
    <row r="24" spans="1:16" s="5" customFormat="1" ht="15" customHeight="1" x14ac:dyDescent="0.2">
      <c r="A24" s="9" t="s">
        <v>39</v>
      </c>
      <c r="B24" s="14" t="s">
        <v>66</v>
      </c>
      <c r="C24" s="14"/>
      <c r="D24" s="4"/>
      <c r="H24" s="10">
        <f>'[1]Планируемые расходы 2025 год'!$H$14+'[1]Планируемые расходы 2025 год'!$H$15</f>
        <v>109812.5</v>
      </c>
      <c r="I24" s="16" t="s">
        <v>23</v>
      </c>
      <c r="N24" s="15"/>
      <c r="O24" s="15"/>
      <c r="P24" s="10"/>
    </row>
    <row r="25" spans="1:16" s="5" customFormat="1" ht="15" customHeight="1" x14ac:dyDescent="0.2">
      <c r="A25" s="9" t="s">
        <v>40</v>
      </c>
      <c r="B25" s="14" t="s">
        <v>41</v>
      </c>
      <c r="C25" s="14"/>
      <c r="D25" s="4"/>
      <c r="H25" s="10">
        <f>'[1]Планируемые расходы 2025 год'!$H$16</f>
        <v>28797.84</v>
      </c>
      <c r="I25" s="16" t="s">
        <v>23</v>
      </c>
      <c r="N25" s="17"/>
      <c r="O25" s="17"/>
      <c r="P25" s="10"/>
    </row>
    <row r="26" spans="1:16" s="5" customFormat="1" ht="16.5" customHeight="1" x14ac:dyDescent="0.2">
      <c r="A26" s="9" t="s">
        <v>42</v>
      </c>
      <c r="B26" s="14" t="s">
        <v>60</v>
      </c>
      <c r="C26" s="14"/>
      <c r="D26" s="4"/>
      <c r="H26" s="18">
        <f>'[1]Планируемые расходы 2025 год'!$H$17+'[1]Планируемые расходы 2025 год'!$H$18</f>
        <v>29796.799999999999</v>
      </c>
      <c r="I26" s="16" t="s">
        <v>23</v>
      </c>
      <c r="N26" s="19"/>
      <c r="O26" s="19"/>
      <c r="P26" s="18"/>
    </row>
    <row r="27" spans="1:16" s="5" customFormat="1" ht="16.5" customHeight="1" x14ac:dyDescent="0.2">
      <c r="H27" s="7"/>
      <c r="I27" s="6"/>
      <c r="P27" s="7"/>
    </row>
    <row r="28" spans="1:16" ht="57.75" customHeight="1" x14ac:dyDescent="0.2">
      <c r="A28" s="9" t="s">
        <v>43</v>
      </c>
      <c r="B28" s="58" t="s">
        <v>44</v>
      </c>
      <c r="C28" s="58"/>
      <c r="D28" s="58"/>
      <c r="E28" s="58"/>
      <c r="F28" s="58"/>
      <c r="G28" s="58"/>
      <c r="H28" s="7">
        <f>H29+H30</f>
        <v>774750</v>
      </c>
      <c r="I28" s="6" t="s">
        <v>23</v>
      </c>
      <c r="J28" s="50"/>
      <c r="L28" s="20"/>
      <c r="P28" s="7"/>
    </row>
    <row r="29" spans="1:16" ht="15" customHeight="1" x14ac:dyDescent="0.2">
      <c r="A29" s="9" t="s">
        <v>45</v>
      </c>
      <c r="B29" s="54" t="s">
        <v>46</v>
      </c>
      <c r="C29" s="54"/>
      <c r="D29" s="54"/>
      <c r="E29" s="54"/>
      <c r="F29" s="5"/>
      <c r="G29" s="5"/>
      <c r="H29" s="10">
        <f>'[1]Планируемые расходы 2025 год'!$H$28</f>
        <v>619800</v>
      </c>
      <c r="I29" s="16" t="s">
        <v>23</v>
      </c>
      <c r="J29" s="5"/>
      <c r="P29" s="10"/>
    </row>
    <row r="30" spans="1:16" s="5" customFormat="1" ht="18" customHeight="1" x14ac:dyDescent="0.2">
      <c r="A30" s="9" t="s">
        <v>47</v>
      </c>
      <c r="B30" s="54" t="s">
        <v>48</v>
      </c>
      <c r="C30" s="54"/>
      <c r="D30" s="54"/>
      <c r="E30" s="54"/>
      <c r="F30" s="4"/>
      <c r="G30" s="4"/>
      <c r="H30" s="18">
        <f>'[1]Планируемые расходы 2025 год'!$H$29</f>
        <v>154950</v>
      </c>
      <c r="I30" s="16" t="s">
        <v>23</v>
      </c>
      <c r="J30" s="4"/>
      <c r="P30" s="18"/>
    </row>
    <row r="31" spans="1:16" x14ac:dyDescent="0.2">
      <c r="A31" s="21"/>
      <c r="B31" s="5"/>
      <c r="H31" s="38"/>
      <c r="I31" s="12"/>
      <c r="P31" s="12"/>
    </row>
    <row r="32" spans="1:16" ht="14.25" customHeight="1" x14ac:dyDescent="0.2">
      <c r="A32" s="6" t="s">
        <v>49</v>
      </c>
      <c r="B32" s="55" t="s">
        <v>50</v>
      </c>
      <c r="C32" s="55"/>
      <c r="D32" s="55"/>
      <c r="E32" s="55"/>
      <c r="F32" s="55"/>
      <c r="G32" s="55"/>
      <c r="H32" s="7">
        <f>'[1]Планируемые расходы 2025 год'!$H$32</f>
        <v>136110.96</v>
      </c>
      <c r="I32" s="22" t="s">
        <v>23</v>
      </c>
      <c r="P32" s="7"/>
    </row>
    <row r="33" spans="1:16" ht="15.75" x14ac:dyDescent="0.25">
      <c r="A33" s="6"/>
      <c r="B33" s="5"/>
      <c r="H33" s="39"/>
      <c r="I33" s="24"/>
      <c r="P33" s="23"/>
    </row>
    <row r="34" spans="1:16" ht="13.5" customHeight="1" x14ac:dyDescent="0.2">
      <c r="A34" s="6" t="s">
        <v>67</v>
      </c>
      <c r="B34" s="5" t="s">
        <v>51</v>
      </c>
      <c r="C34" s="5"/>
      <c r="D34" s="5"/>
      <c r="G34" s="5"/>
      <c r="H34" s="7">
        <f>H12+H21+H28+H32</f>
        <v>1643848</v>
      </c>
      <c r="I34" s="6" t="s">
        <v>23</v>
      </c>
      <c r="J34" s="5"/>
      <c r="L34" s="20"/>
      <c r="P34" s="7"/>
    </row>
    <row r="35" spans="1:16" s="5" customForma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6" x14ac:dyDescent="0.2">
      <c r="E36" s="25"/>
    </row>
  </sheetData>
  <mergeCells count="21">
    <mergeCell ref="B15:G15"/>
    <mergeCell ref="H1:I1"/>
    <mergeCell ref="H2:I2"/>
    <mergeCell ref="H3:I3"/>
    <mergeCell ref="H4:I4"/>
    <mergeCell ref="H5:I5"/>
    <mergeCell ref="A7:J7"/>
    <mergeCell ref="A8:I8"/>
    <mergeCell ref="A9:J9"/>
    <mergeCell ref="B12:G12"/>
    <mergeCell ref="B13:G13"/>
    <mergeCell ref="B14:G14"/>
    <mergeCell ref="B29:E29"/>
    <mergeCell ref="B30:E30"/>
    <mergeCell ref="B32:G32"/>
    <mergeCell ref="B16:G16"/>
    <mergeCell ref="B17:G17"/>
    <mergeCell ref="B18:G18"/>
    <mergeCell ref="B19:G19"/>
    <mergeCell ref="B21:G21"/>
    <mergeCell ref="B28:G28"/>
  </mergeCells>
  <printOptions horizontalCentered="1"/>
  <pageMargins left="1.1811023622047245" right="0.11811023622047245" top="0.27559055118110237" bottom="0.19685039370078741" header="0.51181102362204722" footer="0.1574803149606299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к программе </vt:lpstr>
      <vt:lpstr>Смета расходов</vt:lpstr>
      <vt:lpstr>'Приложение к программе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2024-01-12T13:07:42Z</cp:lastPrinted>
  <dcterms:created xsi:type="dcterms:W3CDTF">2021-02-15T09:27:26Z</dcterms:created>
  <dcterms:modified xsi:type="dcterms:W3CDTF">2025-01-20T08:27:13Z</dcterms:modified>
</cp:coreProperties>
</file>