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Прил к письму от 06.02.2025\"/>
    </mc:Choice>
  </mc:AlternateContent>
  <xr:revisionPtr revIDLastSave="0" documentId="8_{CE245CBC-A864-4A22-9BB7-2392DD5F310F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Приложение №1" sheetId="1" r:id="rId1"/>
    <sheet name="Приложение№2" sheetId="2" r:id="rId2"/>
    <sheet name="Приложение№3" sheetId="3" r:id="rId3"/>
    <sheet name="Приложение№4" sheetId="4" r:id="rId4"/>
    <sheet name="Приложение№5" sheetId="5" r:id="rId5"/>
    <sheet name="Приложение№6" sheetId="6" r:id="rId6"/>
  </sheets>
  <externalReferences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6" i="6" l="1"/>
  <c r="D263" i="6"/>
  <c r="D262" i="6" s="1"/>
  <c r="D261" i="6" s="1"/>
  <c r="D260" i="6" s="1"/>
  <c r="D259" i="6"/>
  <c r="D258" i="6"/>
  <c r="D257" i="6"/>
  <c r="D255" i="6"/>
  <c r="D254" i="6"/>
  <c r="D252" i="6"/>
  <c r="D251" i="6"/>
  <c r="D250" i="6"/>
  <c r="D249" i="6"/>
  <c r="D247" i="6"/>
  <c r="D246" i="6"/>
  <c r="D245" i="6"/>
  <c r="D244" i="6"/>
  <c r="D243" i="6"/>
  <c r="D242" i="6"/>
  <c r="D241" i="6"/>
  <c r="D239" i="6"/>
  <c r="D238" i="6"/>
  <c r="D229" i="6"/>
  <c r="D227" i="6" s="1"/>
  <c r="D225" i="6"/>
  <c r="D224" i="6"/>
  <c r="D223" i="6" s="1"/>
  <c r="D222" i="6" s="1"/>
  <c r="D221" i="6"/>
  <c r="D220" i="6"/>
  <c r="D219" i="6"/>
  <c r="D217" i="6"/>
  <c r="D216" i="6"/>
  <c r="D214" i="6"/>
  <c r="D213" i="6" s="1"/>
  <c r="D212" i="6"/>
  <c r="D211" i="6"/>
  <c r="D210" i="6"/>
  <c r="D209" i="6"/>
  <c r="D208" i="6"/>
  <c r="D207" i="6"/>
  <c r="D205" i="6"/>
  <c r="D204" i="6"/>
  <c r="D198" i="6"/>
  <c r="D195" i="6" s="1"/>
  <c r="D193" i="6" s="1"/>
  <c r="D190" i="6"/>
  <c r="D189" i="6" s="1"/>
  <c r="D188" i="6" s="1"/>
  <c r="D187" i="6" s="1"/>
  <c r="D186" i="6"/>
  <c r="D185" i="6"/>
  <c r="D184" i="6" s="1"/>
  <c r="D183" i="6"/>
  <c r="D182" i="6"/>
  <c r="D180" i="6"/>
  <c r="D179" i="6" s="1"/>
  <c r="D178" i="6"/>
  <c r="D177" i="6"/>
  <c r="D176" i="6"/>
  <c r="D175" i="6"/>
  <c r="D173" i="6"/>
  <c r="D172" i="6"/>
  <c r="D165" i="6"/>
  <c r="D163" i="6" s="1"/>
  <c r="D160" i="6"/>
  <c r="D159" i="6" s="1"/>
  <c r="D158" i="6" s="1"/>
  <c r="D157" i="6" s="1"/>
  <c r="D156" i="6"/>
  <c r="D155" i="6"/>
  <c r="D154" i="6"/>
  <c r="D153" i="6"/>
  <c r="D152" i="6"/>
  <c r="D150" i="6"/>
  <c r="D149" i="6"/>
  <c r="D147" i="6"/>
  <c r="D146" i="6"/>
  <c r="D145" i="6"/>
  <c r="D144" i="6"/>
  <c r="D143" i="6"/>
  <c r="D141" i="6"/>
  <c r="D140" i="6"/>
  <c r="D139" i="6"/>
  <c r="D138" i="6"/>
  <c r="D137" i="6"/>
  <c r="D136" i="6"/>
  <c r="D134" i="6"/>
  <c r="D133" i="6"/>
  <c r="D125" i="6"/>
  <c r="D123" i="6" s="1"/>
  <c r="D120" i="6"/>
  <c r="D119" i="6" s="1"/>
  <c r="D118" i="6" s="1"/>
  <c r="D117" i="6" s="1"/>
  <c r="D116" i="6"/>
  <c r="D115" i="6"/>
  <c r="D114" i="6" s="1"/>
  <c r="D113" i="6"/>
  <c r="D111" i="6"/>
  <c r="D110" i="6"/>
  <c r="D109" i="6"/>
  <c r="D108" i="6" s="1"/>
  <c r="D101" i="6"/>
  <c r="D99" i="6" s="1"/>
  <c r="D96" i="6"/>
  <c r="D95" i="6" s="1"/>
  <c r="D94" i="6" s="1"/>
  <c r="D93" i="6" s="1"/>
  <c r="D92" i="6"/>
  <c r="D91" i="6"/>
  <c r="D90" i="6"/>
  <c r="D89" i="6"/>
  <c r="D87" i="6"/>
  <c r="D86" i="6"/>
  <c r="D84" i="6"/>
  <c r="D83" i="6"/>
  <c r="D82" i="6"/>
  <c r="D81" i="6"/>
  <c r="D80" i="6"/>
  <c r="D79" i="6"/>
  <c r="D77" i="6"/>
  <c r="D76" i="6"/>
  <c r="D75" i="6"/>
  <c r="D73" i="6" s="1"/>
  <c r="D74" i="6"/>
  <c r="D72" i="6"/>
  <c r="D71" i="6"/>
  <c r="D70" i="6"/>
  <c r="D69" i="6"/>
  <c r="D68" i="6"/>
  <c r="D66" i="6"/>
  <c r="D65" i="6"/>
  <c r="D55" i="6"/>
  <c r="D52" i="6" s="1"/>
  <c r="D50" i="6" s="1"/>
  <c r="D47" i="6"/>
  <c r="D46" i="6" s="1"/>
  <c r="D45" i="6" s="1"/>
  <c r="D44" i="6" s="1"/>
  <c r="D43" i="6"/>
  <c r="D42" i="6"/>
  <c r="D40" i="6"/>
  <c r="D38" i="6"/>
  <c r="D37" i="6"/>
  <c r="D36" i="6"/>
  <c r="D35" i="6"/>
  <c r="D33" i="6"/>
  <c r="D32" i="6"/>
  <c r="D31" i="6"/>
  <c r="D30" i="6"/>
  <c r="D29" i="6"/>
  <c r="D28" i="6"/>
  <c r="D26" i="6"/>
  <c r="D25" i="6"/>
  <c r="D14" i="6"/>
  <c r="D12" i="6" s="1"/>
  <c r="J79" i="5"/>
  <c r="J78" i="5" s="1"/>
  <c r="J77" i="5" s="1"/>
  <c r="I79" i="5"/>
  <c r="H79" i="5"/>
  <c r="G79" i="5"/>
  <c r="G78" i="5" s="1"/>
  <c r="G77" i="5" s="1"/>
  <c r="F79" i="5"/>
  <c r="F78" i="5" s="1"/>
  <c r="F77" i="5" s="1"/>
  <c r="E79" i="5"/>
  <c r="D79" i="5"/>
  <c r="D78" i="5" s="1"/>
  <c r="D77" i="5" s="1"/>
  <c r="I78" i="5"/>
  <c r="H78" i="5"/>
  <c r="H77" i="5" s="1"/>
  <c r="E78" i="5"/>
  <c r="E77" i="5" s="1"/>
  <c r="I77" i="5"/>
  <c r="J76" i="5"/>
  <c r="I76" i="5"/>
  <c r="H76" i="5"/>
  <c r="G76" i="5"/>
  <c r="F76" i="5"/>
  <c r="E76" i="5"/>
  <c r="C76" i="5" s="1"/>
  <c r="K76" i="5" s="1"/>
  <c r="D76" i="5"/>
  <c r="I75" i="5"/>
  <c r="D75" i="5"/>
  <c r="C75" i="5" s="1"/>
  <c r="K75" i="5" s="1"/>
  <c r="K74" i="5"/>
  <c r="I74" i="5"/>
  <c r="I73" i="5"/>
  <c r="H73" i="5"/>
  <c r="H72" i="5" s="1"/>
  <c r="G73" i="5"/>
  <c r="G72" i="5" s="1"/>
  <c r="F73" i="5"/>
  <c r="E73" i="5"/>
  <c r="E72" i="5" s="1"/>
  <c r="D73" i="5"/>
  <c r="J72" i="5"/>
  <c r="I72" i="5"/>
  <c r="F72" i="5"/>
  <c r="J71" i="5"/>
  <c r="I71" i="5"/>
  <c r="I70" i="5" s="1"/>
  <c r="I69" i="5" s="1"/>
  <c r="H71" i="5"/>
  <c r="H70" i="5" s="1"/>
  <c r="G71" i="5"/>
  <c r="F71" i="5"/>
  <c r="E71" i="5"/>
  <c r="D71" i="5"/>
  <c r="D70" i="5" s="1"/>
  <c r="J70" i="5"/>
  <c r="J69" i="5" s="1"/>
  <c r="G70" i="5"/>
  <c r="F70" i="5"/>
  <c r="J68" i="5"/>
  <c r="I68" i="5"/>
  <c r="I67" i="5" s="1"/>
  <c r="I66" i="5" s="1"/>
  <c r="H68" i="5"/>
  <c r="H67" i="5" s="1"/>
  <c r="H66" i="5" s="1"/>
  <c r="G68" i="5"/>
  <c r="G67" i="5" s="1"/>
  <c r="G66" i="5" s="1"/>
  <c r="F68" i="5"/>
  <c r="E68" i="5"/>
  <c r="E67" i="5" s="1"/>
  <c r="E66" i="5" s="1"/>
  <c r="D68" i="5"/>
  <c r="J67" i="5"/>
  <c r="J66" i="5" s="1"/>
  <c r="F67" i="5"/>
  <c r="F66" i="5" s="1"/>
  <c r="J65" i="5"/>
  <c r="H65" i="5"/>
  <c r="H64" i="5" s="1"/>
  <c r="G65" i="5"/>
  <c r="G64" i="5" s="1"/>
  <c r="F65" i="5"/>
  <c r="J64" i="5"/>
  <c r="I64" i="5"/>
  <c r="F64" i="5"/>
  <c r="E64" i="5"/>
  <c r="D64" i="5"/>
  <c r="J63" i="5"/>
  <c r="J62" i="5" s="1"/>
  <c r="I63" i="5"/>
  <c r="H63" i="5"/>
  <c r="G63" i="5"/>
  <c r="G62" i="5" s="1"/>
  <c r="G61" i="5" s="1"/>
  <c r="F63" i="5"/>
  <c r="F62" i="5" s="1"/>
  <c r="F61" i="5" s="1"/>
  <c r="E63" i="5"/>
  <c r="D63" i="5"/>
  <c r="I62" i="5"/>
  <c r="I61" i="5" s="1"/>
  <c r="H62" i="5"/>
  <c r="H61" i="5" s="1"/>
  <c r="E62" i="5"/>
  <c r="D62" i="5"/>
  <c r="D61" i="5" s="1"/>
  <c r="E61" i="5"/>
  <c r="J60" i="5"/>
  <c r="I60" i="5"/>
  <c r="H60" i="5"/>
  <c r="G60" i="5"/>
  <c r="F60" i="5"/>
  <c r="E60" i="5"/>
  <c r="D60" i="5"/>
  <c r="J59" i="5"/>
  <c r="I59" i="5"/>
  <c r="H59" i="5"/>
  <c r="G59" i="5"/>
  <c r="G58" i="5" s="1"/>
  <c r="F59" i="5"/>
  <c r="E59" i="5"/>
  <c r="C59" i="5" s="1"/>
  <c r="D59" i="5"/>
  <c r="H58" i="5"/>
  <c r="D58" i="5"/>
  <c r="J57" i="5"/>
  <c r="I57" i="5"/>
  <c r="H57" i="5"/>
  <c r="G57" i="5"/>
  <c r="F57" i="5"/>
  <c r="E57" i="5"/>
  <c r="D57" i="5"/>
  <c r="J56" i="5"/>
  <c r="I56" i="5"/>
  <c r="H56" i="5"/>
  <c r="G56" i="5"/>
  <c r="F56" i="5"/>
  <c r="E56" i="5"/>
  <c r="D56" i="5"/>
  <c r="J55" i="5"/>
  <c r="I55" i="5"/>
  <c r="H55" i="5"/>
  <c r="G55" i="5"/>
  <c r="F55" i="5"/>
  <c r="E55" i="5"/>
  <c r="D55" i="5"/>
  <c r="D54" i="5"/>
  <c r="J53" i="5"/>
  <c r="I53" i="5"/>
  <c r="I49" i="5" s="1"/>
  <c r="H53" i="5"/>
  <c r="G53" i="5"/>
  <c r="F53" i="5"/>
  <c r="E53" i="5"/>
  <c r="E49" i="5" s="1"/>
  <c r="D53" i="5"/>
  <c r="J52" i="5"/>
  <c r="I52" i="5"/>
  <c r="H52" i="5"/>
  <c r="G52" i="5"/>
  <c r="F52" i="5"/>
  <c r="E52" i="5"/>
  <c r="D52" i="5"/>
  <c r="J51" i="5"/>
  <c r="I51" i="5"/>
  <c r="H51" i="5"/>
  <c r="G51" i="5"/>
  <c r="F51" i="5"/>
  <c r="E51" i="5"/>
  <c r="D51" i="5"/>
  <c r="J50" i="5"/>
  <c r="I50" i="5"/>
  <c r="H50" i="5"/>
  <c r="G50" i="5"/>
  <c r="F50" i="5"/>
  <c r="E50" i="5"/>
  <c r="D50" i="5"/>
  <c r="J47" i="5"/>
  <c r="J46" i="5" s="1"/>
  <c r="I47" i="5"/>
  <c r="H47" i="5"/>
  <c r="H46" i="5" s="1"/>
  <c r="G47" i="5"/>
  <c r="G46" i="5" s="1"/>
  <c r="F47" i="5"/>
  <c r="F46" i="5" s="1"/>
  <c r="E47" i="5"/>
  <c r="D47" i="5"/>
  <c r="D46" i="5" s="1"/>
  <c r="C47" i="5"/>
  <c r="C46" i="5" s="1"/>
  <c r="I46" i="5"/>
  <c r="E46" i="5"/>
  <c r="J45" i="5"/>
  <c r="I45" i="5"/>
  <c r="H45" i="5"/>
  <c r="G45" i="5"/>
  <c r="F45" i="5"/>
  <c r="E45" i="5"/>
  <c r="D45" i="5"/>
  <c r="C45" i="5" s="1"/>
  <c r="K45" i="5" s="1"/>
  <c r="J44" i="5"/>
  <c r="I44" i="5"/>
  <c r="H44" i="5"/>
  <c r="G44" i="5"/>
  <c r="F44" i="5"/>
  <c r="E44" i="5"/>
  <c r="D44" i="5"/>
  <c r="J43" i="5"/>
  <c r="I43" i="5"/>
  <c r="G43" i="5"/>
  <c r="F43" i="5"/>
  <c r="E43" i="5"/>
  <c r="D43" i="5"/>
  <c r="J42" i="5"/>
  <c r="I42" i="5"/>
  <c r="H42" i="5"/>
  <c r="G42" i="5"/>
  <c r="F42" i="5"/>
  <c r="E42" i="5"/>
  <c r="D42" i="5"/>
  <c r="J41" i="5"/>
  <c r="I41" i="5"/>
  <c r="H41" i="5"/>
  <c r="G41" i="5"/>
  <c r="G40" i="5" s="1"/>
  <c r="F41" i="5"/>
  <c r="E41" i="5"/>
  <c r="D41" i="5"/>
  <c r="C41" i="5"/>
  <c r="K41" i="5" s="1"/>
  <c r="I40" i="5"/>
  <c r="J39" i="5"/>
  <c r="I39" i="5"/>
  <c r="H39" i="5"/>
  <c r="G39" i="5"/>
  <c r="F39" i="5"/>
  <c r="E39" i="5"/>
  <c r="D39" i="5"/>
  <c r="J38" i="5"/>
  <c r="I38" i="5"/>
  <c r="H38" i="5"/>
  <c r="G38" i="5"/>
  <c r="F38" i="5"/>
  <c r="E38" i="5"/>
  <c r="D38" i="5"/>
  <c r="C38" i="5" s="1"/>
  <c r="K38" i="5" s="1"/>
  <c r="J37" i="5"/>
  <c r="I37" i="5"/>
  <c r="I36" i="5" s="1"/>
  <c r="H37" i="5"/>
  <c r="G37" i="5"/>
  <c r="F37" i="5"/>
  <c r="E37" i="5"/>
  <c r="D37" i="5"/>
  <c r="C37" i="5" s="1"/>
  <c r="J35" i="5"/>
  <c r="J34" i="5" s="1"/>
  <c r="I35" i="5"/>
  <c r="I34" i="5" s="1"/>
  <c r="H35" i="5"/>
  <c r="G35" i="5"/>
  <c r="F35" i="5"/>
  <c r="F34" i="5" s="1"/>
  <c r="E35" i="5"/>
  <c r="D35" i="5"/>
  <c r="H34" i="5"/>
  <c r="G34" i="5"/>
  <c r="D34" i="5"/>
  <c r="J32" i="5"/>
  <c r="I32" i="5"/>
  <c r="I31" i="5" s="1"/>
  <c r="H32" i="5"/>
  <c r="G32" i="5"/>
  <c r="J31" i="5"/>
  <c r="G31" i="5"/>
  <c r="F31" i="5"/>
  <c r="E31" i="5"/>
  <c r="D31" i="5"/>
  <c r="J30" i="5"/>
  <c r="I30" i="5"/>
  <c r="H30" i="5"/>
  <c r="G30" i="5"/>
  <c r="F30" i="5"/>
  <c r="E30" i="5"/>
  <c r="D30" i="5"/>
  <c r="D28" i="5" s="1"/>
  <c r="D27" i="5" s="1"/>
  <c r="J29" i="5"/>
  <c r="H29" i="5"/>
  <c r="H28" i="5" s="1"/>
  <c r="G29" i="5"/>
  <c r="I28" i="5"/>
  <c r="I27" i="5" s="1"/>
  <c r="E28" i="5"/>
  <c r="E27" i="5" s="1"/>
  <c r="I26" i="5"/>
  <c r="K26" i="5" s="1"/>
  <c r="J24" i="5"/>
  <c r="J23" i="5" s="1"/>
  <c r="J22" i="5" s="1"/>
  <c r="I24" i="5"/>
  <c r="H24" i="5"/>
  <c r="G24" i="5"/>
  <c r="G23" i="5" s="1"/>
  <c r="G22" i="5" s="1"/>
  <c r="F24" i="5"/>
  <c r="E24" i="5"/>
  <c r="D24" i="5"/>
  <c r="D23" i="5" s="1"/>
  <c r="D22" i="5" s="1"/>
  <c r="I23" i="5"/>
  <c r="H23" i="5"/>
  <c r="H22" i="5" s="1"/>
  <c r="E23" i="5"/>
  <c r="E22" i="5" s="1"/>
  <c r="I22" i="5"/>
  <c r="J21" i="5"/>
  <c r="J20" i="5" s="1"/>
  <c r="J19" i="5" s="1"/>
  <c r="I21" i="5"/>
  <c r="H21" i="5"/>
  <c r="G21" i="5"/>
  <c r="G20" i="5" s="1"/>
  <c r="G19" i="5" s="1"/>
  <c r="F21" i="5"/>
  <c r="F20" i="5" s="1"/>
  <c r="F19" i="5" s="1"/>
  <c r="E21" i="5"/>
  <c r="D21" i="5"/>
  <c r="I20" i="5"/>
  <c r="H20" i="5"/>
  <c r="H19" i="5" s="1"/>
  <c r="E20" i="5"/>
  <c r="D20" i="5"/>
  <c r="D19" i="5" s="1"/>
  <c r="I19" i="5"/>
  <c r="E19" i="5"/>
  <c r="J18" i="5"/>
  <c r="I18" i="5"/>
  <c r="H18" i="5"/>
  <c r="G18" i="5"/>
  <c r="F18" i="5"/>
  <c r="E18" i="5"/>
  <c r="C18" i="5" s="1"/>
  <c r="K18" i="5" s="1"/>
  <c r="D18" i="5"/>
  <c r="J17" i="5"/>
  <c r="I17" i="5"/>
  <c r="H17" i="5"/>
  <c r="G17" i="5"/>
  <c r="F17" i="5"/>
  <c r="E17" i="5"/>
  <c r="D17" i="5"/>
  <c r="J16" i="5"/>
  <c r="I16" i="5"/>
  <c r="H16" i="5"/>
  <c r="G16" i="5"/>
  <c r="G15" i="5" s="1"/>
  <c r="F16" i="5"/>
  <c r="E16" i="5"/>
  <c r="D16" i="5"/>
  <c r="D15" i="5" s="1"/>
  <c r="C16" i="5"/>
  <c r="J14" i="5"/>
  <c r="I14" i="5"/>
  <c r="I13" i="5" s="1"/>
  <c r="H14" i="5"/>
  <c r="H13" i="5" s="1"/>
  <c r="G14" i="5"/>
  <c r="F14" i="5"/>
  <c r="F13" i="5" s="1"/>
  <c r="E14" i="5"/>
  <c r="D14" i="5"/>
  <c r="D13" i="5" s="1"/>
  <c r="J13" i="5"/>
  <c r="G13" i="5"/>
  <c r="J12" i="5"/>
  <c r="I12" i="5"/>
  <c r="H12" i="5"/>
  <c r="G12" i="5"/>
  <c r="G11" i="5" s="1"/>
  <c r="F12" i="5"/>
  <c r="E12" i="5"/>
  <c r="D12" i="5"/>
  <c r="D11" i="5" s="1"/>
  <c r="C12" i="5"/>
  <c r="C11" i="5" s="1"/>
  <c r="J11" i="5"/>
  <c r="I11" i="5"/>
  <c r="H11" i="5"/>
  <c r="F11" i="5"/>
  <c r="E11" i="5"/>
  <c r="F258" i="4"/>
  <c r="F257" i="4" s="1"/>
  <c r="F256" i="4" s="1"/>
  <c r="F255" i="4" s="1"/>
  <c r="F254" i="4" s="1"/>
  <c r="F253" i="4"/>
  <c r="F252" i="4" s="1"/>
  <c r="F251" i="4" s="1"/>
  <c r="F250" i="4" s="1"/>
  <c r="F249" i="4" s="1"/>
  <c r="F248" i="4"/>
  <c r="F247" i="4" s="1"/>
  <c r="F246" i="4" s="1"/>
  <c r="F245" i="4" s="1"/>
  <c r="F244" i="4"/>
  <c r="F243" i="4" s="1"/>
  <c r="F242" i="4" s="1"/>
  <c r="F241" i="4" s="1"/>
  <c r="F240" i="4" s="1"/>
  <c r="F239" i="4"/>
  <c r="F238" i="4" s="1"/>
  <c r="F237" i="4" s="1"/>
  <c r="F236" i="4" s="1"/>
  <c r="F235" i="4"/>
  <c r="F234" i="4"/>
  <c r="F233" i="4" s="1"/>
  <c r="F232" i="4" s="1"/>
  <c r="F230" i="4"/>
  <c r="F229" i="4" s="1"/>
  <c r="F228" i="4" s="1"/>
  <c r="F227" i="4" s="1"/>
  <c r="F226" i="4"/>
  <c r="F225" i="4" s="1"/>
  <c r="F224" i="4" s="1"/>
  <c r="F223" i="4" s="1"/>
  <c r="F221" i="4"/>
  <c r="F220" i="4"/>
  <c r="F219" i="4" s="1"/>
  <c r="F218" i="4" s="1"/>
  <c r="F217" i="4"/>
  <c r="F216" i="4" s="1"/>
  <c r="F215" i="4" s="1"/>
  <c r="F214" i="4" s="1"/>
  <c r="F213" i="4" s="1"/>
  <c r="F211" i="4"/>
  <c r="F210" i="4" s="1"/>
  <c r="F209" i="4"/>
  <c r="F208" i="4" s="1"/>
  <c r="F207" i="4" s="1"/>
  <c r="F206" i="4" s="1"/>
  <c r="F205" i="4"/>
  <c r="F204" i="4" s="1"/>
  <c r="F203" i="4" s="1"/>
  <c r="F202" i="4" s="1"/>
  <c r="F200" i="4"/>
  <c r="F199" i="4" s="1"/>
  <c r="F198" i="4" s="1"/>
  <c r="F197" i="4" s="1"/>
  <c r="F196" i="4"/>
  <c r="F195" i="4" s="1"/>
  <c r="F194" i="4" s="1"/>
  <c r="F193" i="4"/>
  <c r="F192" i="4" s="1"/>
  <c r="F191" i="4"/>
  <c r="F190" i="4" s="1"/>
  <c r="F189" i="4"/>
  <c r="F188" i="4" s="1"/>
  <c r="F186" i="4"/>
  <c r="F185" i="4"/>
  <c r="F184" i="4" s="1"/>
  <c r="F183" i="4"/>
  <c r="F182" i="4"/>
  <c r="F181" i="4"/>
  <c r="F177" i="4"/>
  <c r="F176" i="4"/>
  <c r="F171" i="4"/>
  <c r="F170" i="4" s="1"/>
  <c r="F169" i="4" s="1"/>
  <c r="F168" i="4" s="1"/>
  <c r="F167" i="4"/>
  <c r="F166" i="4" s="1"/>
  <c r="F165" i="4" s="1"/>
  <c r="F164" i="4"/>
  <c r="F163" i="4" s="1"/>
  <c r="F162" i="4" s="1"/>
  <c r="F159" i="4"/>
  <c r="F158" i="4" s="1"/>
  <c r="F155" i="4" s="1"/>
  <c r="F154" i="4" s="1"/>
  <c r="F157" i="4"/>
  <c r="F156" i="4" s="1"/>
  <c r="F153" i="4"/>
  <c r="F152" i="4" s="1"/>
  <c r="F151" i="4" s="1"/>
  <c r="F150" i="4" s="1"/>
  <c r="F149" i="4"/>
  <c r="F148" i="4" s="1"/>
  <c r="F147" i="4" s="1"/>
  <c r="F146" i="4"/>
  <c r="F145" i="4"/>
  <c r="F144" i="4"/>
  <c r="F141" i="4"/>
  <c r="F140" i="4"/>
  <c r="F139" i="4"/>
  <c r="F136" i="4"/>
  <c r="F135" i="4" s="1"/>
  <c r="F134" i="4" s="1"/>
  <c r="F131" i="4"/>
  <c r="F130" i="4"/>
  <c r="F129" i="4"/>
  <c r="F125" i="4"/>
  <c r="F124" i="4" s="1"/>
  <c r="F123" i="4"/>
  <c r="F122" i="4" s="1"/>
  <c r="F121" i="4" s="1"/>
  <c r="F120" i="4" s="1"/>
  <c r="F118" i="4"/>
  <c r="F117" i="4"/>
  <c r="F116" i="4"/>
  <c r="F113" i="4"/>
  <c r="F112" i="4" s="1"/>
  <c r="F111" i="4"/>
  <c r="F110" i="4" s="1"/>
  <c r="F106" i="4"/>
  <c r="F105" i="4" s="1"/>
  <c r="F104" i="4"/>
  <c r="F103" i="4" s="1"/>
  <c r="F102" i="4" s="1"/>
  <c r="F101" i="4" s="1"/>
  <c r="F100" i="4" s="1"/>
  <c r="F99" i="4"/>
  <c r="F98" i="4" s="1"/>
  <c r="F97" i="4" s="1"/>
  <c r="F96" i="4"/>
  <c r="F93" i="4" s="1"/>
  <c r="F95" i="4"/>
  <c r="F94" i="4"/>
  <c r="F92" i="4"/>
  <c r="F91" i="4"/>
  <c r="F90" i="4"/>
  <c r="F89" i="4"/>
  <c r="F87" i="4"/>
  <c r="F86" i="4" s="1"/>
  <c r="F83" i="4"/>
  <c r="F82" i="4"/>
  <c r="F81" i="4"/>
  <c r="F80" i="4"/>
  <c r="F79" i="4"/>
  <c r="F78" i="4"/>
  <c r="F77" i="4"/>
  <c r="F76" i="4"/>
  <c r="F73" i="4"/>
  <c r="F72" i="4"/>
  <c r="F71" i="4"/>
  <c r="F68" i="4"/>
  <c r="F67" i="4" s="1"/>
  <c r="F66" i="4" s="1"/>
  <c r="F65" i="4"/>
  <c r="F64" i="4" s="1"/>
  <c r="F63" i="4" s="1"/>
  <c r="F62" i="4"/>
  <c r="F61" i="4" s="1"/>
  <c r="F60" i="4" s="1"/>
  <c r="F59" i="4"/>
  <c r="F58" i="4" s="1"/>
  <c r="F57" i="4" s="1"/>
  <c r="F55" i="4"/>
  <c r="F54" i="4" s="1"/>
  <c r="F53" i="4" s="1"/>
  <c r="F52" i="4" s="1"/>
  <c r="F51" i="4"/>
  <c r="F50" i="4" s="1"/>
  <c r="F49" i="4" s="1"/>
  <c r="F48" i="4"/>
  <c r="F47" i="4"/>
  <c r="F46" i="4" s="1"/>
  <c r="F45" i="4"/>
  <c r="F44" i="4" s="1"/>
  <c r="F41" i="4"/>
  <c r="F40" i="4"/>
  <c r="F39" i="4"/>
  <c r="F38" i="4" s="1"/>
  <c r="F37" i="4"/>
  <c r="F36" i="4"/>
  <c r="F33" i="4"/>
  <c r="F32" i="4" s="1"/>
  <c r="F31" i="4" s="1"/>
  <c r="F29" i="4"/>
  <c r="F28" i="4" s="1"/>
  <c r="F27" i="4" s="1"/>
  <c r="F26" i="4" s="1"/>
  <c r="F25" i="4"/>
  <c r="F24" i="4" s="1"/>
  <c r="F23" i="4" s="1"/>
  <c r="F22" i="4" s="1"/>
  <c r="F21" i="4"/>
  <c r="F20" i="4" s="1"/>
  <c r="F19" i="4" s="1"/>
  <c r="F18" i="4" s="1"/>
  <c r="F17" i="4"/>
  <c r="F16" i="4" s="1"/>
  <c r="F15" i="4"/>
  <c r="F14" i="4" s="1"/>
  <c r="F13" i="4" s="1"/>
  <c r="F12" i="4" s="1"/>
  <c r="BQ138" i="3"/>
  <c r="BN138" i="3"/>
  <c r="BL138" i="3" s="1"/>
  <c r="BL137" i="3" s="1"/>
  <c r="BK138" i="3"/>
  <c r="BK137" i="3" s="1"/>
  <c r="BJ138" i="3"/>
  <c r="BJ137" i="3" s="1"/>
  <c r="BI138" i="3"/>
  <c r="BG138" i="3"/>
  <c r="BF138" i="3" s="1"/>
  <c r="BC138" i="3"/>
  <c r="BC137" i="3" s="1"/>
  <c r="BB138" i="3"/>
  <c r="BB137" i="3" s="1"/>
  <c r="BA138" i="3"/>
  <c r="AY138" i="3"/>
  <c r="AX138" i="3"/>
  <c r="AX137" i="3" s="1"/>
  <c r="AW138" i="3"/>
  <c r="AW137" i="3" s="1"/>
  <c r="AU138" i="3"/>
  <c r="AT138" i="3"/>
  <c r="AS138" i="3"/>
  <c r="AS137" i="3" s="1"/>
  <c r="AP138" i="3"/>
  <c r="AP137" i="3" s="1"/>
  <c r="AO138" i="3"/>
  <c r="AN138" i="3"/>
  <c r="AM138" i="3"/>
  <c r="AM137" i="3" s="1"/>
  <c r="AL138" i="3"/>
  <c r="AL137" i="3" s="1"/>
  <c r="AK138" i="3"/>
  <c r="AJ138" i="3"/>
  <c r="AI138" i="3"/>
  <c r="AI137" i="3" s="1"/>
  <c r="AH138" i="3"/>
  <c r="AH137" i="3" s="1"/>
  <c r="AF138" i="3"/>
  <c r="AE138" i="3"/>
  <c r="AC138" i="3"/>
  <c r="AC137" i="3" s="1"/>
  <c r="AB138" i="3"/>
  <c r="AB137" i="3" s="1"/>
  <c r="AA138" i="3"/>
  <c r="Z138" i="3"/>
  <c r="Y138" i="3"/>
  <c r="Y137" i="3" s="1"/>
  <c r="X138" i="3"/>
  <c r="X137" i="3" s="1"/>
  <c r="W138" i="3"/>
  <c r="V138" i="3"/>
  <c r="T138" i="3"/>
  <c r="T137" i="3" s="1"/>
  <c r="S138" i="3"/>
  <c r="S137" i="3" s="1"/>
  <c r="R138" i="3"/>
  <c r="Q138" i="3"/>
  <c r="P138" i="3"/>
  <c r="P137" i="3" s="1"/>
  <c r="O138" i="3"/>
  <c r="O137" i="3" s="1"/>
  <c r="N138" i="3"/>
  <c r="M138" i="3"/>
  <c r="L138" i="3"/>
  <c r="L137" i="3" s="1"/>
  <c r="K138" i="3"/>
  <c r="J138" i="3"/>
  <c r="H138" i="3"/>
  <c r="G138" i="3"/>
  <c r="G137" i="3" s="1"/>
  <c r="BQ137" i="3"/>
  <c r="BP137" i="3"/>
  <c r="BO137" i="3"/>
  <c r="BN137" i="3"/>
  <c r="BM137" i="3"/>
  <c r="BI137" i="3"/>
  <c r="BG137" i="3"/>
  <c r="BA137" i="3"/>
  <c r="AY137" i="3"/>
  <c r="AU137" i="3"/>
  <c r="AT137" i="3"/>
  <c r="AO137" i="3"/>
  <c r="AN137" i="3"/>
  <c r="AK137" i="3"/>
  <c r="AJ137" i="3"/>
  <c r="AF137" i="3"/>
  <c r="AE137" i="3"/>
  <c r="AA137" i="3"/>
  <c r="Z137" i="3"/>
  <c r="W137" i="3"/>
  <c r="V137" i="3"/>
  <c r="R137" i="3"/>
  <c r="Q137" i="3"/>
  <c r="N137" i="3"/>
  <c r="M137" i="3"/>
  <c r="J137" i="3"/>
  <c r="H137" i="3"/>
  <c r="BQ136" i="3"/>
  <c r="BN136" i="3"/>
  <c r="BL136" i="3" s="1"/>
  <c r="BK136" i="3"/>
  <c r="BJ136" i="3"/>
  <c r="BI136" i="3"/>
  <c r="BG136" i="3"/>
  <c r="BF136" i="3" s="1"/>
  <c r="BC136" i="3"/>
  <c r="BB136" i="3"/>
  <c r="BA136" i="3"/>
  <c r="AZ136" i="3" s="1"/>
  <c r="AY136" i="3"/>
  <c r="AX136" i="3"/>
  <c r="AW136" i="3"/>
  <c r="AV136" i="3" s="1"/>
  <c r="AU136" i="3"/>
  <c r="AT136" i="3"/>
  <c r="AS136" i="3"/>
  <c r="AR136" i="3" s="1"/>
  <c r="AP136" i="3"/>
  <c r="AO136" i="3"/>
  <c r="AN136" i="3"/>
  <c r="AM136" i="3"/>
  <c r="AL136" i="3"/>
  <c r="AJ136" i="3"/>
  <c r="AI136" i="3"/>
  <c r="AH136" i="3"/>
  <c r="AF136" i="3"/>
  <c r="AE136" i="3"/>
  <c r="AC136" i="3"/>
  <c r="AB136" i="3"/>
  <c r="AA136" i="3"/>
  <c r="Z136" i="3"/>
  <c r="Y136" i="3"/>
  <c r="X136" i="3"/>
  <c r="W136" i="3"/>
  <c r="V136" i="3"/>
  <c r="T136" i="3"/>
  <c r="S136" i="3"/>
  <c r="R136" i="3"/>
  <c r="Q136" i="3"/>
  <c r="P136" i="3" s="1"/>
  <c r="O136" i="3"/>
  <c r="N136" i="3"/>
  <c r="M136" i="3"/>
  <c r="L136" i="3"/>
  <c r="K136" i="3"/>
  <c r="J136" i="3"/>
  <c r="H136" i="3"/>
  <c r="G136" i="3"/>
  <c r="BQ135" i="3"/>
  <c r="BN135" i="3"/>
  <c r="BL135" i="3" s="1"/>
  <c r="BK135" i="3"/>
  <c r="BJ135" i="3"/>
  <c r="BI135" i="3"/>
  <c r="BH135" i="3" s="1"/>
  <c r="BG135" i="3"/>
  <c r="BF135" i="3" s="1"/>
  <c r="BC135" i="3"/>
  <c r="BB135" i="3"/>
  <c r="BA135" i="3"/>
  <c r="AZ135" i="3" s="1"/>
  <c r="AY135" i="3"/>
  <c r="AX135" i="3"/>
  <c r="AW135" i="3"/>
  <c r="AV135" i="3" s="1"/>
  <c r="AU135" i="3"/>
  <c r="AT135" i="3"/>
  <c r="AS135" i="3"/>
  <c r="AR135" i="3" s="1"/>
  <c r="AP135" i="3"/>
  <c r="AO135" i="3"/>
  <c r="AN135" i="3"/>
  <c r="AM135" i="3"/>
  <c r="AL135" i="3"/>
  <c r="AJ135" i="3"/>
  <c r="AI135" i="3"/>
  <c r="AH135" i="3"/>
  <c r="AF135" i="3"/>
  <c r="AE135" i="3"/>
  <c r="AC135" i="3"/>
  <c r="AB135" i="3"/>
  <c r="AA135" i="3"/>
  <c r="Z135" i="3"/>
  <c r="Y135" i="3"/>
  <c r="X135" i="3"/>
  <c r="W135" i="3"/>
  <c r="V135" i="3"/>
  <c r="U135" i="3" s="1"/>
  <c r="T135" i="3"/>
  <c r="S135" i="3"/>
  <c r="R135" i="3"/>
  <c r="Q135" i="3"/>
  <c r="P135" i="3" s="1"/>
  <c r="O135" i="3"/>
  <c r="N135" i="3"/>
  <c r="M135" i="3"/>
  <c r="L135" i="3"/>
  <c r="K135" i="3"/>
  <c r="J135" i="3"/>
  <c r="H135" i="3"/>
  <c r="G135" i="3"/>
  <c r="BQ134" i="3"/>
  <c r="BN134" i="3"/>
  <c r="BL134" i="3" s="1"/>
  <c r="BK134" i="3"/>
  <c r="BJ134" i="3"/>
  <c r="BI134" i="3"/>
  <c r="BG134" i="3"/>
  <c r="BF134" i="3"/>
  <c r="BC134" i="3"/>
  <c r="BC129" i="3" s="1"/>
  <c r="BC128" i="3" s="1"/>
  <c r="BB134" i="3"/>
  <c r="BA134" i="3"/>
  <c r="AY134" i="3"/>
  <c r="AX134" i="3"/>
  <c r="AX129" i="3" s="1"/>
  <c r="AX128" i="3" s="1"/>
  <c r="AW134" i="3"/>
  <c r="AU134" i="3"/>
  <c r="AT134" i="3"/>
  <c r="AS134" i="3"/>
  <c r="AR134" i="3" s="1"/>
  <c r="AP134" i="3"/>
  <c r="AO134" i="3"/>
  <c r="AN134" i="3"/>
  <c r="AM134" i="3"/>
  <c r="AM129" i="3" s="1"/>
  <c r="AM128" i="3" s="1"/>
  <c r="AL134" i="3"/>
  <c r="AJ134" i="3"/>
  <c r="AI134" i="3"/>
  <c r="AH134" i="3"/>
  <c r="AF134" i="3"/>
  <c r="AE134" i="3"/>
  <c r="AC134" i="3"/>
  <c r="AB134" i="3"/>
  <c r="AB129" i="3" s="1"/>
  <c r="AB128" i="3" s="1"/>
  <c r="AA134" i="3"/>
  <c r="Z134" i="3"/>
  <c r="Y134" i="3"/>
  <c r="X134" i="3"/>
  <c r="X129" i="3" s="1"/>
  <c r="X128" i="3" s="1"/>
  <c r="W134" i="3"/>
  <c r="V134" i="3"/>
  <c r="T134" i="3"/>
  <c r="S134" i="3"/>
  <c r="R134" i="3"/>
  <c r="Q134" i="3"/>
  <c r="P134" i="3" s="1"/>
  <c r="O134" i="3"/>
  <c r="N134" i="3"/>
  <c r="M134" i="3"/>
  <c r="L134" i="3"/>
  <c r="K134" i="3"/>
  <c r="J134" i="3"/>
  <c r="I134" i="3" s="1"/>
  <c r="H134" i="3"/>
  <c r="G134" i="3"/>
  <c r="BQ133" i="3"/>
  <c r="BN133" i="3"/>
  <c r="BK133" i="3"/>
  <c r="BJ133" i="3"/>
  <c r="BI133" i="3"/>
  <c r="BG133" i="3"/>
  <c r="BF133" i="3" s="1"/>
  <c r="BC133" i="3"/>
  <c r="BB133" i="3"/>
  <c r="BA133" i="3"/>
  <c r="AY133" i="3"/>
  <c r="AY129" i="3" s="1"/>
  <c r="AY128" i="3" s="1"/>
  <c r="AX133" i="3"/>
  <c r="AW133" i="3"/>
  <c r="AU133" i="3"/>
  <c r="AT133" i="3"/>
  <c r="AS133" i="3"/>
  <c r="AP133" i="3"/>
  <c r="AO133" i="3"/>
  <c r="AN133" i="3"/>
  <c r="AN129" i="3" s="1"/>
  <c r="AN128" i="3" s="1"/>
  <c r="AM133" i="3"/>
  <c r="AL133" i="3"/>
  <c r="AJ133" i="3"/>
  <c r="AI133" i="3"/>
  <c r="AH133" i="3"/>
  <c r="AF133" i="3"/>
  <c r="AE133" i="3"/>
  <c r="AC133" i="3"/>
  <c r="AB133" i="3"/>
  <c r="AA133" i="3"/>
  <c r="Z133" i="3"/>
  <c r="Y133" i="3"/>
  <c r="X133" i="3"/>
  <c r="W133" i="3"/>
  <c r="V133" i="3"/>
  <c r="T133" i="3"/>
  <c r="S133" i="3"/>
  <c r="R133" i="3"/>
  <c r="Q133" i="3"/>
  <c r="P133" i="3"/>
  <c r="O133" i="3"/>
  <c r="N133" i="3"/>
  <c r="M133" i="3"/>
  <c r="L133" i="3"/>
  <c r="K133" i="3"/>
  <c r="J133" i="3"/>
  <c r="H133" i="3"/>
  <c r="G133" i="3"/>
  <c r="G129" i="3" s="1"/>
  <c r="G128" i="3" s="1"/>
  <c r="BQ132" i="3"/>
  <c r="BN132" i="3"/>
  <c r="BL132" i="3" s="1"/>
  <c r="BK132" i="3"/>
  <c r="BJ132" i="3"/>
  <c r="BJ129" i="3" s="1"/>
  <c r="BJ128" i="3" s="1"/>
  <c r="BI132" i="3"/>
  <c r="BG132" i="3"/>
  <c r="BF132" i="3" s="1"/>
  <c r="BC132" i="3"/>
  <c r="BB132" i="3"/>
  <c r="BB129" i="3" s="1"/>
  <c r="BB128" i="3" s="1"/>
  <c r="BA132" i="3"/>
  <c r="AY132" i="3"/>
  <c r="AX132" i="3"/>
  <c r="AW132" i="3"/>
  <c r="AV132" i="3" s="1"/>
  <c r="AU132" i="3"/>
  <c r="AT132" i="3"/>
  <c r="AS132" i="3"/>
  <c r="AR132" i="3" s="1"/>
  <c r="AP132" i="3"/>
  <c r="AP129" i="3" s="1"/>
  <c r="AP128" i="3" s="1"/>
  <c r="AO132" i="3"/>
  <c r="AN132" i="3"/>
  <c r="AM132" i="3"/>
  <c r="AL132" i="3"/>
  <c r="AL129" i="3" s="1"/>
  <c r="AL128" i="3" s="1"/>
  <c r="AJ132" i="3"/>
  <c r="AI132" i="3"/>
  <c r="AH132" i="3"/>
  <c r="AF132" i="3"/>
  <c r="AE132" i="3"/>
  <c r="AC132" i="3"/>
  <c r="AB132" i="3"/>
  <c r="AA132" i="3"/>
  <c r="Z132" i="3"/>
  <c r="Y132" i="3"/>
  <c r="X132" i="3"/>
  <c r="W132" i="3"/>
  <c r="V132" i="3"/>
  <c r="T132" i="3"/>
  <c r="S132" i="3"/>
  <c r="R132" i="3"/>
  <c r="R129" i="3" s="1"/>
  <c r="R128" i="3" s="1"/>
  <c r="Q132" i="3"/>
  <c r="O132" i="3"/>
  <c r="N132" i="3"/>
  <c r="M132" i="3"/>
  <c r="M129" i="3" s="1"/>
  <c r="M128" i="3" s="1"/>
  <c r="L132" i="3"/>
  <c r="K132" i="3"/>
  <c r="J132" i="3"/>
  <c r="H132" i="3"/>
  <c r="H129" i="3" s="1"/>
  <c r="H128" i="3" s="1"/>
  <c r="G132" i="3"/>
  <c r="BQ131" i="3"/>
  <c r="BN131" i="3"/>
  <c r="BL131" i="3"/>
  <c r="BK131" i="3"/>
  <c r="BJ131" i="3"/>
  <c r="BI131" i="3"/>
  <c r="BH131" i="3"/>
  <c r="BG131" i="3"/>
  <c r="BF131" i="3" s="1"/>
  <c r="BC131" i="3"/>
  <c r="BB131" i="3"/>
  <c r="BA131" i="3"/>
  <c r="AZ131" i="3" s="1"/>
  <c r="AY131" i="3"/>
  <c r="AX131" i="3"/>
  <c r="AW131" i="3"/>
  <c r="AU131" i="3"/>
  <c r="AT131" i="3"/>
  <c r="AS131" i="3"/>
  <c r="AP131" i="3"/>
  <c r="AO131" i="3"/>
  <c r="AN131" i="3"/>
  <c r="AM131" i="3"/>
  <c r="AL131" i="3"/>
  <c r="AJ131" i="3"/>
  <c r="AI131" i="3"/>
  <c r="AH131" i="3"/>
  <c r="AF131" i="3"/>
  <c r="AE131" i="3"/>
  <c r="AC131" i="3"/>
  <c r="AB131" i="3"/>
  <c r="AA131" i="3"/>
  <c r="Z131" i="3"/>
  <c r="Y131" i="3"/>
  <c r="X131" i="3"/>
  <c r="W131" i="3"/>
  <c r="V131" i="3"/>
  <c r="T131" i="3"/>
  <c r="S131" i="3"/>
  <c r="R131" i="3"/>
  <c r="Q131" i="3"/>
  <c r="O131" i="3"/>
  <c r="N131" i="3"/>
  <c r="M131" i="3"/>
  <c r="L131" i="3"/>
  <c r="K131" i="3"/>
  <c r="J131" i="3"/>
  <c r="H131" i="3"/>
  <c r="G131" i="3"/>
  <c r="BQ130" i="3"/>
  <c r="BQ129" i="3" s="1"/>
  <c r="BQ128" i="3" s="1"/>
  <c r="BN130" i="3"/>
  <c r="BL130" i="3" s="1"/>
  <c r="BK130" i="3"/>
  <c r="BJ130" i="3"/>
  <c r="BI130" i="3"/>
  <c r="BG130" i="3"/>
  <c r="BF130" i="3" s="1"/>
  <c r="BC130" i="3"/>
  <c r="BB130" i="3"/>
  <c r="BA130" i="3"/>
  <c r="AY130" i="3"/>
  <c r="AX130" i="3"/>
  <c r="AW130" i="3"/>
  <c r="AU130" i="3"/>
  <c r="AU129" i="3" s="1"/>
  <c r="AT130" i="3"/>
  <c r="AS130" i="3"/>
  <c r="AP130" i="3"/>
  <c r="AO130" i="3"/>
  <c r="AN130" i="3"/>
  <c r="AM130" i="3"/>
  <c r="AL130" i="3"/>
  <c r="AJ130" i="3"/>
  <c r="AG130" i="3" s="1"/>
  <c r="AI130" i="3"/>
  <c r="AH130" i="3"/>
  <c r="AF130" i="3"/>
  <c r="AF129" i="3" s="1"/>
  <c r="AF128" i="3" s="1"/>
  <c r="AE130" i="3"/>
  <c r="AC130" i="3"/>
  <c r="AB130" i="3"/>
  <c r="AA130" i="3"/>
  <c r="AA129" i="3" s="1"/>
  <c r="AA128" i="3" s="1"/>
  <c r="Z130" i="3"/>
  <c r="Y130" i="3"/>
  <c r="X130" i="3"/>
  <c r="W130" i="3"/>
  <c r="W129" i="3" s="1"/>
  <c r="V130" i="3"/>
  <c r="T130" i="3"/>
  <c r="S130" i="3"/>
  <c r="R130" i="3"/>
  <c r="Q130" i="3"/>
  <c r="P130" i="3" s="1"/>
  <c r="O130" i="3"/>
  <c r="N130" i="3"/>
  <c r="M130" i="3"/>
  <c r="L130" i="3"/>
  <c r="K130" i="3"/>
  <c r="J130" i="3"/>
  <c r="H130" i="3"/>
  <c r="G130" i="3"/>
  <c r="BP129" i="3"/>
  <c r="BO129" i="3"/>
  <c r="BM129" i="3"/>
  <c r="BM128" i="3" s="1"/>
  <c r="AT129" i="3"/>
  <c r="AT128" i="3" s="1"/>
  <c r="AK129" i="3"/>
  <c r="AE129" i="3"/>
  <c r="AE128" i="3" s="1"/>
  <c r="Z129" i="3"/>
  <c r="Z128" i="3" s="1"/>
  <c r="L129" i="3"/>
  <c r="L128" i="3" s="1"/>
  <c r="BP128" i="3"/>
  <c r="BO128" i="3"/>
  <c r="AU128" i="3"/>
  <c r="AK128" i="3"/>
  <c r="W128" i="3"/>
  <c r="BQ127" i="3"/>
  <c r="BN127" i="3"/>
  <c r="BL127" i="3"/>
  <c r="BK127" i="3"/>
  <c r="BJ127" i="3"/>
  <c r="BI127" i="3"/>
  <c r="BH127" i="3"/>
  <c r="BG127" i="3"/>
  <c r="BF127" i="3" s="1"/>
  <c r="BC127" i="3"/>
  <c r="BB127" i="3"/>
  <c r="BA127" i="3"/>
  <c r="AZ127" i="3" s="1"/>
  <c r="AY127" i="3"/>
  <c r="AX127" i="3"/>
  <c r="AW127" i="3"/>
  <c r="AV127" i="3" s="1"/>
  <c r="AU127" i="3"/>
  <c r="AT127" i="3"/>
  <c r="AS127" i="3"/>
  <c r="AR127" i="3" s="1"/>
  <c r="AQ127" i="3" s="1"/>
  <c r="AP127" i="3"/>
  <c r="AO127" i="3"/>
  <c r="AN127" i="3"/>
  <c r="AM127" i="3"/>
  <c r="AL127" i="3"/>
  <c r="AJ127" i="3"/>
  <c r="AI127" i="3"/>
  <c r="AG127" i="3" s="1"/>
  <c r="AH127" i="3"/>
  <c r="AF127" i="3"/>
  <c r="AE127" i="3"/>
  <c r="AC127" i="3"/>
  <c r="AB127" i="3"/>
  <c r="AA127" i="3"/>
  <c r="Z127" i="3"/>
  <c r="Y127" i="3"/>
  <c r="X127" i="3"/>
  <c r="W127" i="3"/>
  <c r="V127" i="3"/>
  <c r="U127" i="3" s="1"/>
  <c r="T127" i="3"/>
  <c r="S127" i="3"/>
  <c r="R127" i="3"/>
  <c r="Q127" i="3"/>
  <c r="P127" i="3" s="1"/>
  <c r="O127" i="3"/>
  <c r="N127" i="3"/>
  <c r="M127" i="3"/>
  <c r="L127" i="3"/>
  <c r="I127" i="3" s="1"/>
  <c r="K127" i="3"/>
  <c r="J127" i="3"/>
  <c r="H127" i="3"/>
  <c r="G127" i="3"/>
  <c r="BQ126" i="3"/>
  <c r="BN126" i="3"/>
  <c r="BL126" i="3" s="1"/>
  <c r="BK126" i="3"/>
  <c r="BJ126" i="3"/>
  <c r="BI126" i="3"/>
  <c r="BG126" i="3"/>
  <c r="BF126" i="3" s="1"/>
  <c r="BC126" i="3"/>
  <c r="AZ126" i="3" s="1"/>
  <c r="BB126" i="3"/>
  <c r="BA126" i="3"/>
  <c r="AY126" i="3"/>
  <c r="AV126" i="3" s="1"/>
  <c r="AX126" i="3"/>
  <c r="AW126" i="3"/>
  <c r="AU126" i="3"/>
  <c r="AR126" i="3" s="1"/>
  <c r="AT126" i="3"/>
  <c r="AS126" i="3"/>
  <c r="AP126" i="3"/>
  <c r="AO126" i="3"/>
  <c r="AN126" i="3"/>
  <c r="AM126" i="3"/>
  <c r="AL126" i="3"/>
  <c r="AJ126" i="3"/>
  <c r="AI126" i="3"/>
  <c r="AH126" i="3"/>
  <c r="AF126" i="3"/>
  <c r="AE126" i="3"/>
  <c r="AC126" i="3"/>
  <c r="AB126" i="3"/>
  <c r="AA126" i="3"/>
  <c r="Z126" i="3"/>
  <c r="Y126" i="3"/>
  <c r="X126" i="3"/>
  <c r="W126" i="3"/>
  <c r="V126" i="3"/>
  <c r="T126" i="3"/>
  <c r="S126" i="3"/>
  <c r="R126" i="3"/>
  <c r="Q126" i="3"/>
  <c r="O126" i="3"/>
  <c r="N126" i="3"/>
  <c r="M126" i="3"/>
  <c r="L126" i="3"/>
  <c r="K126" i="3"/>
  <c r="J126" i="3"/>
  <c r="H126" i="3"/>
  <c r="G126" i="3"/>
  <c r="BQ125" i="3"/>
  <c r="BN125" i="3"/>
  <c r="BL125" i="3" s="1"/>
  <c r="BK125" i="3"/>
  <c r="BJ125" i="3"/>
  <c r="BI125" i="3"/>
  <c r="BG125" i="3"/>
  <c r="BF125" i="3"/>
  <c r="BC125" i="3"/>
  <c r="BB125" i="3"/>
  <c r="BA125" i="3"/>
  <c r="AY125" i="3"/>
  <c r="AX125" i="3"/>
  <c r="AW125" i="3"/>
  <c r="AU125" i="3"/>
  <c r="AT125" i="3"/>
  <c r="AR125" i="3" s="1"/>
  <c r="AS125" i="3"/>
  <c r="AP125" i="3"/>
  <c r="AO125" i="3"/>
  <c r="AN125" i="3"/>
  <c r="AM125" i="3"/>
  <c r="AL125" i="3"/>
  <c r="AJ125" i="3"/>
  <c r="AI125" i="3"/>
  <c r="AG125" i="3" s="1"/>
  <c r="AH125" i="3"/>
  <c r="AF125" i="3"/>
  <c r="AE125" i="3"/>
  <c r="AC125" i="3"/>
  <c r="AB125" i="3"/>
  <c r="AA125" i="3"/>
  <c r="Z125" i="3"/>
  <c r="Y125" i="3"/>
  <c r="X125" i="3"/>
  <c r="W125" i="3"/>
  <c r="V125" i="3"/>
  <c r="U125" i="3" s="1"/>
  <c r="T125" i="3"/>
  <c r="S125" i="3"/>
  <c r="R125" i="3"/>
  <c r="Q125" i="3"/>
  <c r="O125" i="3"/>
  <c r="N125" i="3"/>
  <c r="M125" i="3"/>
  <c r="L125" i="3"/>
  <c r="K125" i="3"/>
  <c r="J125" i="3"/>
  <c r="I125" i="3"/>
  <c r="H125" i="3"/>
  <c r="G125" i="3"/>
  <c r="BQ124" i="3"/>
  <c r="BN124" i="3"/>
  <c r="BL124" i="3" s="1"/>
  <c r="BK124" i="3"/>
  <c r="BJ124" i="3"/>
  <c r="BI124" i="3"/>
  <c r="BH124" i="3"/>
  <c r="BG124" i="3"/>
  <c r="BF124" i="3"/>
  <c r="BC124" i="3"/>
  <c r="BB124" i="3"/>
  <c r="AZ124" i="3" s="1"/>
  <c r="BA124" i="3"/>
  <c r="AY124" i="3"/>
  <c r="AX124" i="3"/>
  <c r="AV124" i="3" s="1"/>
  <c r="AW124" i="3"/>
  <c r="AU124" i="3"/>
  <c r="AT124" i="3"/>
  <c r="AR124" i="3" s="1"/>
  <c r="AS124" i="3"/>
  <c r="AP124" i="3"/>
  <c r="AO124" i="3"/>
  <c r="AN124" i="3"/>
  <c r="AM124" i="3"/>
  <c r="AL124" i="3"/>
  <c r="AJ124" i="3"/>
  <c r="AI124" i="3"/>
  <c r="AH124" i="3"/>
  <c r="AF124" i="3"/>
  <c r="AE124" i="3"/>
  <c r="AC124" i="3"/>
  <c r="AB124" i="3"/>
  <c r="AA124" i="3"/>
  <c r="Z124" i="3"/>
  <c r="Y124" i="3"/>
  <c r="X124" i="3"/>
  <c r="W124" i="3"/>
  <c r="V124" i="3"/>
  <c r="T124" i="3"/>
  <c r="S124" i="3"/>
  <c r="R124" i="3"/>
  <c r="Q124" i="3"/>
  <c r="O124" i="3"/>
  <c r="N124" i="3"/>
  <c r="M124" i="3"/>
  <c r="L124" i="3"/>
  <c r="K124" i="3"/>
  <c r="J124" i="3"/>
  <c r="H124" i="3"/>
  <c r="G124" i="3"/>
  <c r="BQ123" i="3"/>
  <c r="BN123" i="3"/>
  <c r="BL123" i="3" s="1"/>
  <c r="BK123" i="3"/>
  <c r="BJ123" i="3"/>
  <c r="BI123" i="3"/>
  <c r="BG123" i="3"/>
  <c r="BF123" i="3"/>
  <c r="BC123" i="3"/>
  <c r="BB123" i="3"/>
  <c r="BA123" i="3"/>
  <c r="AY123" i="3"/>
  <c r="AX123" i="3"/>
  <c r="AW123" i="3"/>
  <c r="AU123" i="3"/>
  <c r="AT123" i="3"/>
  <c r="AS123" i="3"/>
  <c r="AP123" i="3"/>
  <c r="AO123" i="3"/>
  <c r="AN123" i="3"/>
  <c r="AM123" i="3"/>
  <c r="AL123" i="3"/>
  <c r="AJ123" i="3"/>
  <c r="AI123" i="3"/>
  <c r="AH123" i="3"/>
  <c r="AG123" i="3" s="1"/>
  <c r="AF123" i="3"/>
  <c r="AE123" i="3"/>
  <c r="AC123" i="3"/>
  <c r="AB123" i="3"/>
  <c r="AA123" i="3"/>
  <c r="Z123" i="3"/>
  <c r="Y123" i="3"/>
  <c r="X123" i="3"/>
  <c r="W123" i="3"/>
  <c r="V123" i="3"/>
  <c r="U123" i="3" s="1"/>
  <c r="T123" i="3"/>
  <c r="S123" i="3"/>
  <c r="R123" i="3"/>
  <c r="Q123" i="3"/>
  <c r="O123" i="3"/>
  <c r="N123" i="3"/>
  <c r="M123" i="3"/>
  <c r="L123" i="3"/>
  <c r="K123" i="3"/>
  <c r="J123" i="3"/>
  <c r="I123" i="3"/>
  <c r="H123" i="3"/>
  <c r="G123" i="3"/>
  <c r="BQ122" i="3"/>
  <c r="BN122" i="3"/>
  <c r="BL122" i="3" s="1"/>
  <c r="BK122" i="3"/>
  <c r="BJ122" i="3"/>
  <c r="BI122" i="3"/>
  <c r="BH122" i="3" s="1"/>
  <c r="BG122" i="3"/>
  <c r="BF122" i="3" s="1"/>
  <c r="BC122" i="3"/>
  <c r="BB122" i="3"/>
  <c r="BA122" i="3"/>
  <c r="AZ122" i="3" s="1"/>
  <c r="AY122" i="3"/>
  <c r="AX122" i="3"/>
  <c r="AW122" i="3"/>
  <c r="AV122" i="3" s="1"/>
  <c r="AU122" i="3"/>
  <c r="AT122" i="3"/>
  <c r="AS122" i="3"/>
  <c r="AR122" i="3" s="1"/>
  <c r="AP122" i="3"/>
  <c r="AO122" i="3"/>
  <c r="AN122" i="3"/>
  <c r="AM122" i="3"/>
  <c r="AL122" i="3"/>
  <c r="AK122" i="3"/>
  <c r="AJ122" i="3"/>
  <c r="AI122" i="3"/>
  <c r="AH122" i="3"/>
  <c r="AF122" i="3"/>
  <c r="AE122" i="3"/>
  <c r="AC122" i="3"/>
  <c r="AB122" i="3"/>
  <c r="AA122" i="3"/>
  <c r="Z122" i="3"/>
  <c r="Y122" i="3"/>
  <c r="X122" i="3"/>
  <c r="W122" i="3"/>
  <c r="U122" i="3" s="1"/>
  <c r="V122" i="3"/>
  <c r="T122" i="3"/>
  <c r="S122" i="3"/>
  <c r="R122" i="3"/>
  <c r="Q122" i="3"/>
  <c r="P122" i="3" s="1"/>
  <c r="O122" i="3"/>
  <c r="N122" i="3"/>
  <c r="M122" i="3"/>
  <c r="L122" i="3"/>
  <c r="K122" i="3"/>
  <c r="J122" i="3"/>
  <c r="H122" i="3"/>
  <c r="G122" i="3"/>
  <c r="BQ121" i="3"/>
  <c r="BN121" i="3"/>
  <c r="BL121" i="3" s="1"/>
  <c r="BK121" i="3"/>
  <c r="BJ121" i="3"/>
  <c r="BI121" i="3"/>
  <c r="BG121" i="3"/>
  <c r="BF121" i="3" s="1"/>
  <c r="BC121" i="3"/>
  <c r="BB121" i="3"/>
  <c r="BA121" i="3"/>
  <c r="AY121" i="3"/>
  <c r="AX121" i="3"/>
  <c r="AW121" i="3"/>
  <c r="AU121" i="3"/>
  <c r="AT121" i="3"/>
  <c r="AS121" i="3"/>
  <c r="AP121" i="3"/>
  <c r="AO121" i="3"/>
  <c r="AN121" i="3"/>
  <c r="AM121" i="3"/>
  <c r="AL121" i="3"/>
  <c r="AK121" i="3"/>
  <c r="AJ121" i="3"/>
  <c r="AI121" i="3"/>
  <c r="AH121" i="3"/>
  <c r="AF121" i="3"/>
  <c r="AE121" i="3"/>
  <c r="AC121" i="3"/>
  <c r="AB121" i="3"/>
  <c r="AA121" i="3"/>
  <c r="Z121" i="3"/>
  <c r="Y121" i="3"/>
  <c r="X121" i="3"/>
  <c r="W121" i="3"/>
  <c r="V121" i="3"/>
  <c r="T121" i="3"/>
  <c r="S121" i="3"/>
  <c r="R121" i="3"/>
  <c r="Q121" i="3"/>
  <c r="P121" i="3" s="1"/>
  <c r="O121" i="3"/>
  <c r="N121" i="3"/>
  <c r="M121" i="3"/>
  <c r="L121" i="3"/>
  <c r="K121" i="3"/>
  <c r="J121" i="3"/>
  <c r="H121" i="3"/>
  <c r="G121" i="3"/>
  <c r="BQ120" i="3"/>
  <c r="BN120" i="3"/>
  <c r="BL120" i="3" s="1"/>
  <c r="BK120" i="3"/>
  <c r="BJ120" i="3"/>
  <c r="BI120" i="3"/>
  <c r="BG120" i="3"/>
  <c r="BF120" i="3" s="1"/>
  <c r="BC120" i="3"/>
  <c r="BB120" i="3"/>
  <c r="BA120" i="3"/>
  <c r="AY120" i="3"/>
  <c r="AX120" i="3"/>
  <c r="AW120" i="3"/>
  <c r="AU120" i="3"/>
  <c r="AT120" i="3"/>
  <c r="AS120" i="3"/>
  <c r="AP120" i="3"/>
  <c r="AO120" i="3"/>
  <c r="AN120" i="3"/>
  <c r="AM120" i="3"/>
  <c r="AL120" i="3"/>
  <c r="AK120" i="3"/>
  <c r="AJ120" i="3"/>
  <c r="AI120" i="3"/>
  <c r="AG120" i="3" s="1"/>
  <c r="AH120" i="3"/>
  <c r="AF120" i="3"/>
  <c r="AE120" i="3"/>
  <c r="AC120" i="3"/>
  <c r="AB120" i="3"/>
  <c r="AA120" i="3"/>
  <c r="Z120" i="3"/>
  <c r="Y120" i="3"/>
  <c r="X120" i="3"/>
  <c r="W120" i="3"/>
  <c r="V120" i="3"/>
  <c r="T120" i="3"/>
  <c r="S120" i="3"/>
  <c r="R120" i="3"/>
  <c r="Q120" i="3"/>
  <c r="O120" i="3"/>
  <c r="N120" i="3"/>
  <c r="M120" i="3"/>
  <c r="L120" i="3"/>
  <c r="K120" i="3"/>
  <c r="J120" i="3"/>
  <c r="H120" i="3"/>
  <c r="G120" i="3"/>
  <c r="BQ119" i="3"/>
  <c r="BN119" i="3"/>
  <c r="BL119" i="3" s="1"/>
  <c r="BK119" i="3"/>
  <c r="BJ119" i="3"/>
  <c r="BI119" i="3"/>
  <c r="BG119" i="3"/>
  <c r="BF119" i="3" s="1"/>
  <c r="BC119" i="3"/>
  <c r="BB119" i="3"/>
  <c r="BA119" i="3"/>
  <c r="AY119" i="3"/>
  <c r="AX119" i="3"/>
  <c r="AW119" i="3"/>
  <c r="AU119" i="3"/>
  <c r="AT119" i="3"/>
  <c r="AS119" i="3"/>
  <c r="AP119" i="3"/>
  <c r="AO119" i="3"/>
  <c r="AN119" i="3"/>
  <c r="AM119" i="3"/>
  <c r="AL119" i="3"/>
  <c r="AK119" i="3"/>
  <c r="AJ119" i="3"/>
  <c r="AI119" i="3"/>
  <c r="AH119" i="3"/>
  <c r="AF119" i="3"/>
  <c r="AE119" i="3"/>
  <c r="AC119" i="3"/>
  <c r="AB119" i="3"/>
  <c r="AA119" i="3"/>
  <c r="Z119" i="3"/>
  <c r="Y119" i="3"/>
  <c r="X119" i="3"/>
  <c r="W119" i="3"/>
  <c r="V119" i="3"/>
  <c r="T119" i="3"/>
  <c r="S119" i="3"/>
  <c r="R119" i="3"/>
  <c r="Q119" i="3"/>
  <c r="O119" i="3"/>
  <c r="N119" i="3"/>
  <c r="M119" i="3"/>
  <c r="L119" i="3"/>
  <c r="K119" i="3"/>
  <c r="J119" i="3"/>
  <c r="H119" i="3"/>
  <c r="G119" i="3"/>
  <c r="BQ118" i="3"/>
  <c r="BN118" i="3"/>
  <c r="BL118" i="3" s="1"/>
  <c r="BK118" i="3"/>
  <c r="BJ118" i="3"/>
  <c r="BI118" i="3"/>
  <c r="BG118" i="3"/>
  <c r="BF118" i="3" s="1"/>
  <c r="BC118" i="3"/>
  <c r="BB118" i="3"/>
  <c r="BA118" i="3"/>
  <c r="AY118" i="3"/>
  <c r="AX118" i="3"/>
  <c r="AW118" i="3"/>
  <c r="AU118" i="3"/>
  <c r="AT118" i="3"/>
  <c r="AS118" i="3"/>
  <c r="AR118" i="3" s="1"/>
  <c r="AP118" i="3"/>
  <c r="AO118" i="3"/>
  <c r="AN118" i="3"/>
  <c r="AM118" i="3"/>
  <c r="AL118" i="3"/>
  <c r="AK118" i="3"/>
  <c r="AJ118" i="3"/>
  <c r="AI118" i="3"/>
  <c r="AH118" i="3"/>
  <c r="AG118" i="3" s="1"/>
  <c r="AF118" i="3"/>
  <c r="AE118" i="3"/>
  <c r="AC118" i="3"/>
  <c r="AB118" i="3"/>
  <c r="AA118" i="3"/>
  <c r="Z118" i="3"/>
  <c r="Y118" i="3"/>
  <c r="X118" i="3"/>
  <c r="W118" i="3"/>
  <c r="V118" i="3"/>
  <c r="U118" i="3" s="1"/>
  <c r="T118" i="3"/>
  <c r="S118" i="3"/>
  <c r="R118" i="3"/>
  <c r="Q118" i="3"/>
  <c r="O118" i="3"/>
  <c r="N118" i="3"/>
  <c r="M118" i="3"/>
  <c r="L118" i="3"/>
  <c r="K118" i="3"/>
  <c r="J118" i="3"/>
  <c r="I118" i="3"/>
  <c r="H118" i="3"/>
  <c r="G118" i="3"/>
  <c r="BQ117" i="3"/>
  <c r="BN117" i="3"/>
  <c r="BL117" i="3" s="1"/>
  <c r="BK117" i="3"/>
  <c r="BJ117" i="3"/>
  <c r="BI117" i="3"/>
  <c r="BH117" i="3" s="1"/>
  <c r="BG117" i="3"/>
  <c r="BF117" i="3"/>
  <c r="BC117" i="3"/>
  <c r="BB117" i="3"/>
  <c r="AZ117" i="3" s="1"/>
  <c r="BA117" i="3"/>
  <c r="AY117" i="3"/>
  <c r="AY113" i="3" s="1"/>
  <c r="AX117" i="3"/>
  <c r="AV117" i="3" s="1"/>
  <c r="AW117" i="3"/>
  <c r="AU117" i="3"/>
  <c r="AT117" i="3"/>
  <c r="AR117" i="3" s="1"/>
  <c r="AQ117" i="3" s="1"/>
  <c r="AS117" i="3"/>
  <c r="AP117" i="3"/>
  <c r="AO117" i="3"/>
  <c r="AN117" i="3"/>
  <c r="AM117" i="3"/>
  <c r="AL117" i="3"/>
  <c r="AK117" i="3"/>
  <c r="AJ117" i="3"/>
  <c r="AI117" i="3"/>
  <c r="AH117" i="3"/>
  <c r="AF117" i="3"/>
  <c r="AE117" i="3"/>
  <c r="AC117" i="3"/>
  <c r="AB117" i="3"/>
  <c r="AA117" i="3"/>
  <c r="Z117" i="3"/>
  <c r="Y117" i="3"/>
  <c r="X117" i="3"/>
  <c r="W117" i="3"/>
  <c r="V117" i="3"/>
  <c r="T117" i="3"/>
  <c r="S117" i="3"/>
  <c r="R117" i="3"/>
  <c r="P117" i="3" s="1"/>
  <c r="Q117" i="3"/>
  <c r="O117" i="3"/>
  <c r="O113" i="3" s="1"/>
  <c r="N117" i="3"/>
  <c r="M117" i="3"/>
  <c r="L117" i="3"/>
  <c r="K117" i="3"/>
  <c r="K113" i="3" s="1"/>
  <c r="J117" i="3"/>
  <c r="H117" i="3"/>
  <c r="G117" i="3"/>
  <c r="BQ116" i="3"/>
  <c r="BN116" i="3"/>
  <c r="BL116" i="3" s="1"/>
  <c r="BK116" i="3"/>
  <c r="BJ116" i="3"/>
  <c r="BI116" i="3"/>
  <c r="BG116" i="3"/>
  <c r="BF116" i="3" s="1"/>
  <c r="BC116" i="3"/>
  <c r="BB116" i="3"/>
  <c r="BA116" i="3"/>
  <c r="AY116" i="3"/>
  <c r="AX116" i="3"/>
  <c r="AW116" i="3"/>
  <c r="AU116" i="3"/>
  <c r="AT116" i="3"/>
  <c r="AS116" i="3"/>
  <c r="AP116" i="3"/>
  <c r="AO116" i="3"/>
  <c r="AN116" i="3"/>
  <c r="AM116" i="3"/>
  <c r="AL116" i="3"/>
  <c r="AK116" i="3"/>
  <c r="AJ116" i="3"/>
  <c r="AI116" i="3"/>
  <c r="AH116" i="3"/>
  <c r="AF116" i="3"/>
  <c r="AE116" i="3"/>
  <c r="AC116" i="3"/>
  <c r="AB116" i="3"/>
  <c r="AA116" i="3"/>
  <c r="Z116" i="3"/>
  <c r="Y116" i="3"/>
  <c r="X116" i="3"/>
  <c r="W116" i="3"/>
  <c r="V116" i="3"/>
  <c r="T116" i="3"/>
  <c r="S116" i="3"/>
  <c r="R116" i="3"/>
  <c r="Q116" i="3"/>
  <c r="O116" i="3"/>
  <c r="N116" i="3"/>
  <c r="M116" i="3"/>
  <c r="L116" i="3"/>
  <c r="K116" i="3"/>
  <c r="J116" i="3"/>
  <c r="H116" i="3"/>
  <c r="G116" i="3"/>
  <c r="BQ115" i="3"/>
  <c r="BN115" i="3"/>
  <c r="BL115" i="3" s="1"/>
  <c r="BK115" i="3"/>
  <c r="BJ115" i="3"/>
  <c r="BI115" i="3"/>
  <c r="BG115" i="3"/>
  <c r="BF115" i="3" s="1"/>
  <c r="BC115" i="3"/>
  <c r="BB115" i="3"/>
  <c r="BA115" i="3"/>
  <c r="AY115" i="3"/>
  <c r="AX115" i="3"/>
  <c r="AW115" i="3"/>
  <c r="AU115" i="3"/>
  <c r="AU113" i="3" s="1"/>
  <c r="AT115" i="3"/>
  <c r="AS115" i="3"/>
  <c r="AP115" i="3"/>
  <c r="AO115" i="3"/>
  <c r="AN115" i="3"/>
  <c r="AM115" i="3"/>
  <c r="AL115" i="3"/>
  <c r="AK115" i="3"/>
  <c r="AJ115" i="3"/>
  <c r="AI115" i="3"/>
  <c r="AH115" i="3"/>
  <c r="AF115" i="3"/>
  <c r="AE115" i="3"/>
  <c r="AC115" i="3"/>
  <c r="AB115" i="3"/>
  <c r="AA115" i="3"/>
  <c r="AA113" i="3" s="1"/>
  <c r="Z115" i="3"/>
  <c r="Y115" i="3"/>
  <c r="X115" i="3"/>
  <c r="W115" i="3"/>
  <c r="W113" i="3" s="1"/>
  <c r="V115" i="3"/>
  <c r="T115" i="3"/>
  <c r="S115" i="3"/>
  <c r="R115" i="3"/>
  <c r="P115" i="3" s="1"/>
  <c r="Q115" i="3"/>
  <c r="O115" i="3"/>
  <c r="N115" i="3"/>
  <c r="M115" i="3"/>
  <c r="L115" i="3"/>
  <c r="K115" i="3"/>
  <c r="J115" i="3"/>
  <c r="H115" i="3"/>
  <c r="G115" i="3"/>
  <c r="BQ114" i="3"/>
  <c r="BN114" i="3"/>
  <c r="BK114" i="3"/>
  <c r="BK113" i="3" s="1"/>
  <c r="BJ114" i="3"/>
  <c r="BI114" i="3"/>
  <c r="BG114" i="3"/>
  <c r="BF114" i="3" s="1"/>
  <c r="BC114" i="3"/>
  <c r="BB114" i="3"/>
  <c r="BA114" i="3"/>
  <c r="AY114" i="3"/>
  <c r="AX114" i="3"/>
  <c r="AX113" i="3" s="1"/>
  <c r="AW114" i="3"/>
  <c r="AU114" i="3"/>
  <c r="AT114" i="3"/>
  <c r="AT113" i="3" s="1"/>
  <c r="AS114" i="3"/>
  <c r="AP114" i="3"/>
  <c r="AO114" i="3"/>
  <c r="AN114" i="3"/>
  <c r="AM114" i="3"/>
  <c r="AM113" i="3" s="1"/>
  <c r="AL114" i="3"/>
  <c r="AK114" i="3"/>
  <c r="AJ114" i="3"/>
  <c r="AI114" i="3"/>
  <c r="AH114" i="3"/>
  <c r="AG114" i="3" s="1"/>
  <c r="AF114" i="3"/>
  <c r="AE114" i="3"/>
  <c r="AE113" i="3" s="1"/>
  <c r="AC114" i="3"/>
  <c r="AC113" i="3" s="1"/>
  <c r="AB114" i="3"/>
  <c r="AA114" i="3"/>
  <c r="Z114" i="3"/>
  <c r="Z113" i="3" s="1"/>
  <c r="Y114" i="3"/>
  <c r="Y113" i="3" s="1"/>
  <c r="X114" i="3"/>
  <c r="W114" i="3"/>
  <c r="V114" i="3"/>
  <c r="V113" i="3" s="1"/>
  <c r="T114" i="3"/>
  <c r="S114" i="3"/>
  <c r="R114" i="3"/>
  <c r="R113" i="3" s="1"/>
  <c r="Q114" i="3"/>
  <c r="O114" i="3"/>
  <c r="N114" i="3"/>
  <c r="M114" i="3"/>
  <c r="M113" i="3" s="1"/>
  <c r="L114" i="3"/>
  <c r="K114" i="3"/>
  <c r="J114" i="3"/>
  <c r="I114" i="3"/>
  <c r="H114" i="3"/>
  <c r="G114" i="3"/>
  <c r="BP113" i="3"/>
  <c r="BO113" i="3"/>
  <c r="BM113" i="3"/>
  <c r="BG113" i="3"/>
  <c r="BC113" i="3"/>
  <c r="AI113" i="3"/>
  <c r="S113" i="3"/>
  <c r="G113" i="3"/>
  <c r="BQ112" i="3"/>
  <c r="BN112" i="3"/>
  <c r="BL112" i="3" s="1"/>
  <c r="BK112" i="3"/>
  <c r="BJ112" i="3"/>
  <c r="BH112" i="3" s="1"/>
  <c r="BI112" i="3"/>
  <c r="BG112" i="3"/>
  <c r="BF112" i="3" s="1"/>
  <c r="BC112" i="3"/>
  <c r="BB112" i="3"/>
  <c r="BA112" i="3"/>
  <c r="AY112" i="3"/>
  <c r="AX112" i="3"/>
  <c r="AW112" i="3"/>
  <c r="AU112" i="3"/>
  <c r="AT112" i="3"/>
  <c r="AS112" i="3"/>
  <c r="AP112" i="3"/>
  <c r="AO112" i="3"/>
  <c r="AN112" i="3"/>
  <c r="AM112" i="3"/>
  <c r="AL112" i="3"/>
  <c r="AK112" i="3"/>
  <c r="AJ112" i="3"/>
  <c r="AI112" i="3"/>
  <c r="AH112" i="3"/>
  <c r="AG112" i="3" s="1"/>
  <c r="AF112" i="3"/>
  <c r="AE112" i="3"/>
  <c r="AC112" i="3"/>
  <c r="AB112" i="3"/>
  <c r="AA112" i="3"/>
  <c r="Z112" i="3"/>
  <c r="Y112" i="3"/>
  <c r="X112" i="3"/>
  <c r="W112" i="3"/>
  <c r="V112" i="3"/>
  <c r="T112" i="3"/>
  <c r="S112" i="3"/>
  <c r="R112" i="3"/>
  <c r="Q112" i="3"/>
  <c r="O112" i="3"/>
  <c r="N112" i="3"/>
  <c r="M112" i="3"/>
  <c r="L112" i="3"/>
  <c r="K112" i="3"/>
  <c r="J112" i="3"/>
  <c r="I112" i="3" s="1"/>
  <c r="H112" i="3"/>
  <c r="G112" i="3"/>
  <c r="BQ111" i="3"/>
  <c r="BN111" i="3"/>
  <c r="BL111" i="3" s="1"/>
  <c r="BK111" i="3"/>
  <c r="BJ111" i="3"/>
  <c r="BI111" i="3"/>
  <c r="BG111" i="3"/>
  <c r="BF111" i="3" s="1"/>
  <c r="BC111" i="3"/>
  <c r="BB111" i="3"/>
  <c r="BA111" i="3"/>
  <c r="AY111" i="3"/>
  <c r="AX111" i="3"/>
  <c r="AW111" i="3"/>
  <c r="AU111" i="3"/>
  <c r="AT111" i="3"/>
  <c r="AS111" i="3"/>
  <c r="AP111" i="3"/>
  <c r="AO111" i="3"/>
  <c r="AN111" i="3"/>
  <c r="AM111" i="3"/>
  <c r="AL111" i="3"/>
  <c r="AK111" i="3"/>
  <c r="AJ111" i="3"/>
  <c r="AG111" i="3" s="1"/>
  <c r="AI111" i="3"/>
  <c r="AH111" i="3"/>
  <c r="AF111" i="3"/>
  <c r="AE111" i="3"/>
  <c r="AC111" i="3"/>
  <c r="AB111" i="3"/>
  <c r="AA111" i="3"/>
  <c r="Z111" i="3"/>
  <c r="Y111" i="3"/>
  <c r="X111" i="3"/>
  <c r="W111" i="3"/>
  <c r="V111" i="3"/>
  <c r="U111" i="3" s="1"/>
  <c r="T111" i="3"/>
  <c r="S111" i="3"/>
  <c r="R111" i="3"/>
  <c r="Q111" i="3"/>
  <c r="P111" i="3" s="1"/>
  <c r="O111" i="3"/>
  <c r="N111" i="3"/>
  <c r="M111" i="3"/>
  <c r="L111" i="3"/>
  <c r="K111" i="3"/>
  <c r="J111" i="3"/>
  <c r="I111" i="3" s="1"/>
  <c r="H111" i="3"/>
  <c r="G111" i="3"/>
  <c r="BQ110" i="3"/>
  <c r="BN110" i="3"/>
  <c r="BL110" i="3" s="1"/>
  <c r="BK110" i="3"/>
  <c r="BJ110" i="3"/>
  <c r="BI110" i="3"/>
  <c r="BH110" i="3" s="1"/>
  <c r="BG110" i="3"/>
  <c r="BF110" i="3"/>
  <c r="BC110" i="3"/>
  <c r="BB110" i="3"/>
  <c r="BA110" i="3"/>
  <c r="AZ110" i="3"/>
  <c r="AY110" i="3"/>
  <c r="AX110" i="3"/>
  <c r="AW110" i="3"/>
  <c r="AV110" i="3"/>
  <c r="AU110" i="3"/>
  <c r="AT110" i="3"/>
  <c r="AS110" i="3"/>
  <c r="AR110" i="3"/>
  <c r="AQ110" i="3" s="1"/>
  <c r="AP110" i="3"/>
  <c r="AO110" i="3"/>
  <c r="AN110" i="3"/>
  <c r="AM110" i="3"/>
  <c r="AL110" i="3"/>
  <c r="AK110" i="3"/>
  <c r="AJ110" i="3"/>
  <c r="AI110" i="3"/>
  <c r="AH110" i="3"/>
  <c r="AF110" i="3"/>
  <c r="AE110" i="3"/>
  <c r="AC110" i="3"/>
  <c r="AB110" i="3"/>
  <c r="AA110" i="3"/>
  <c r="Z110" i="3"/>
  <c r="Y110" i="3"/>
  <c r="X110" i="3"/>
  <c r="W110" i="3"/>
  <c r="V110" i="3"/>
  <c r="T110" i="3"/>
  <c r="S110" i="3"/>
  <c r="R110" i="3"/>
  <c r="Q110" i="3"/>
  <c r="P110" i="3"/>
  <c r="O110" i="3"/>
  <c r="N110" i="3"/>
  <c r="M110" i="3"/>
  <c r="L110" i="3"/>
  <c r="K110" i="3"/>
  <c r="J110" i="3"/>
  <c r="H110" i="3"/>
  <c r="G110" i="3"/>
  <c r="BQ109" i="3"/>
  <c r="BN109" i="3"/>
  <c r="BL109" i="3" s="1"/>
  <c r="BK109" i="3"/>
  <c r="BJ109" i="3"/>
  <c r="BI109" i="3"/>
  <c r="BG109" i="3"/>
  <c r="BF109" i="3" s="1"/>
  <c r="BC109" i="3"/>
  <c r="BB109" i="3"/>
  <c r="BA109" i="3"/>
  <c r="AY109" i="3"/>
  <c r="AX109" i="3"/>
  <c r="AW109" i="3"/>
  <c r="AU109" i="3"/>
  <c r="AT109" i="3"/>
  <c r="AS109" i="3"/>
  <c r="AP109" i="3"/>
  <c r="AO109" i="3"/>
  <c r="AN109" i="3"/>
  <c r="AM109" i="3"/>
  <c r="AL109" i="3"/>
  <c r="AK109" i="3"/>
  <c r="AJ109" i="3"/>
  <c r="AI109" i="3"/>
  <c r="AH109" i="3"/>
  <c r="AF109" i="3"/>
  <c r="AE109" i="3"/>
  <c r="AC109" i="3"/>
  <c r="AB109" i="3"/>
  <c r="AA109" i="3"/>
  <c r="Z109" i="3"/>
  <c r="Y109" i="3"/>
  <c r="X109" i="3"/>
  <c r="W109" i="3"/>
  <c r="V109" i="3"/>
  <c r="T109" i="3"/>
  <c r="S109" i="3"/>
  <c r="R109" i="3"/>
  <c r="Q109" i="3"/>
  <c r="P109" i="3" s="1"/>
  <c r="O109" i="3"/>
  <c r="N109" i="3"/>
  <c r="M109" i="3"/>
  <c r="L109" i="3"/>
  <c r="K109" i="3"/>
  <c r="I109" i="3" s="1"/>
  <c r="J109" i="3"/>
  <c r="H109" i="3"/>
  <c r="G109" i="3"/>
  <c r="BQ108" i="3"/>
  <c r="BN108" i="3"/>
  <c r="BL108" i="3" s="1"/>
  <c r="BK108" i="3"/>
  <c r="BJ108" i="3"/>
  <c r="BH108" i="3" s="1"/>
  <c r="BI108" i="3"/>
  <c r="BG108" i="3"/>
  <c r="BF108" i="3" s="1"/>
  <c r="BC108" i="3"/>
  <c r="BB108" i="3"/>
  <c r="BA108" i="3"/>
  <c r="AY108" i="3"/>
  <c r="AX108" i="3"/>
  <c r="AW108" i="3"/>
  <c r="AU108" i="3"/>
  <c r="AT108" i="3"/>
  <c r="AS108" i="3"/>
  <c r="AP108" i="3"/>
  <c r="AO108" i="3"/>
  <c r="AN108" i="3"/>
  <c r="AM108" i="3"/>
  <c r="AL108" i="3"/>
  <c r="AK108" i="3"/>
  <c r="AJ108" i="3"/>
  <c r="AI108" i="3"/>
  <c r="AH108" i="3"/>
  <c r="AG108" i="3" s="1"/>
  <c r="AF108" i="3"/>
  <c r="AE108" i="3"/>
  <c r="AC108" i="3"/>
  <c r="AB108" i="3"/>
  <c r="AA108" i="3"/>
  <c r="Z108" i="3"/>
  <c r="Y108" i="3"/>
  <c r="X108" i="3"/>
  <c r="W108" i="3"/>
  <c r="V108" i="3"/>
  <c r="T108" i="3"/>
  <c r="S108" i="3"/>
  <c r="R108" i="3"/>
  <c r="Q108" i="3"/>
  <c r="P108" i="3"/>
  <c r="O108" i="3"/>
  <c r="N108" i="3"/>
  <c r="M108" i="3"/>
  <c r="L108" i="3"/>
  <c r="K108" i="3"/>
  <c r="J108" i="3"/>
  <c r="H108" i="3"/>
  <c r="G108" i="3"/>
  <c r="BQ107" i="3"/>
  <c r="BN107" i="3"/>
  <c r="BL107" i="3" s="1"/>
  <c r="BK107" i="3"/>
  <c r="BJ107" i="3"/>
  <c r="BI107" i="3"/>
  <c r="BG107" i="3"/>
  <c r="BF107" i="3" s="1"/>
  <c r="BC107" i="3"/>
  <c r="BB107" i="3"/>
  <c r="BA107" i="3"/>
  <c r="AZ107" i="3" s="1"/>
  <c r="AY107" i="3"/>
  <c r="AX107" i="3"/>
  <c r="AW107" i="3"/>
  <c r="AU107" i="3"/>
  <c r="AT107" i="3"/>
  <c r="AR107" i="3" s="1"/>
  <c r="AS107" i="3"/>
  <c r="AP107" i="3"/>
  <c r="AO107" i="3"/>
  <c r="AN107" i="3"/>
  <c r="AM107" i="3"/>
  <c r="AL107" i="3"/>
  <c r="AK107" i="3"/>
  <c r="AJ107" i="3"/>
  <c r="AI107" i="3"/>
  <c r="AH107" i="3"/>
  <c r="AF107" i="3"/>
  <c r="AE107" i="3"/>
  <c r="AC107" i="3"/>
  <c r="AB107" i="3"/>
  <c r="AA107" i="3"/>
  <c r="Z107" i="3"/>
  <c r="Y107" i="3"/>
  <c r="X107" i="3"/>
  <c r="W107" i="3"/>
  <c r="V107" i="3"/>
  <c r="T107" i="3"/>
  <c r="S107" i="3"/>
  <c r="R107" i="3"/>
  <c r="Q107" i="3"/>
  <c r="P107" i="3"/>
  <c r="O107" i="3"/>
  <c r="N107" i="3"/>
  <c r="M107" i="3"/>
  <c r="L107" i="3"/>
  <c r="K107" i="3"/>
  <c r="I107" i="3" s="1"/>
  <c r="J107" i="3"/>
  <c r="H107" i="3"/>
  <c r="G107" i="3"/>
  <c r="BQ106" i="3"/>
  <c r="BN106" i="3"/>
  <c r="BL106" i="3" s="1"/>
  <c r="BK106" i="3"/>
  <c r="BJ106" i="3"/>
  <c r="BI106" i="3"/>
  <c r="BG106" i="3"/>
  <c r="BF106" i="3" s="1"/>
  <c r="BC106" i="3"/>
  <c r="BB106" i="3"/>
  <c r="BA106" i="3"/>
  <c r="AY106" i="3"/>
  <c r="AX106" i="3"/>
  <c r="AW106" i="3"/>
  <c r="AU106" i="3"/>
  <c r="AT106" i="3"/>
  <c r="AS106" i="3"/>
  <c r="AP106" i="3"/>
  <c r="AO106" i="3"/>
  <c r="AN106" i="3"/>
  <c r="AM106" i="3"/>
  <c r="AL106" i="3"/>
  <c r="AK106" i="3"/>
  <c r="AJ106" i="3"/>
  <c r="AI106" i="3"/>
  <c r="AH106" i="3"/>
  <c r="AF106" i="3"/>
  <c r="AE106" i="3"/>
  <c r="AC106" i="3"/>
  <c r="AB106" i="3"/>
  <c r="AA106" i="3"/>
  <c r="Z106" i="3"/>
  <c r="Y106" i="3"/>
  <c r="X106" i="3"/>
  <c r="W106" i="3"/>
  <c r="V106" i="3"/>
  <c r="T106" i="3"/>
  <c r="S106" i="3"/>
  <c r="R106" i="3"/>
  <c r="P106" i="3" s="1"/>
  <c r="Q106" i="3"/>
  <c r="O106" i="3"/>
  <c r="N106" i="3"/>
  <c r="M106" i="3"/>
  <c r="L106" i="3"/>
  <c r="K106" i="3"/>
  <c r="J106" i="3"/>
  <c r="H106" i="3"/>
  <c r="G106" i="3"/>
  <c r="BQ105" i="3"/>
  <c r="BN105" i="3"/>
  <c r="BL105" i="3" s="1"/>
  <c r="BK105" i="3"/>
  <c r="BJ105" i="3"/>
  <c r="BI105" i="3"/>
  <c r="BG105" i="3"/>
  <c r="BF105" i="3" s="1"/>
  <c r="BC105" i="3"/>
  <c r="BB105" i="3"/>
  <c r="BA105" i="3"/>
  <c r="AY105" i="3"/>
  <c r="AX105" i="3"/>
  <c r="AW105" i="3"/>
  <c r="AU105" i="3"/>
  <c r="AT105" i="3"/>
  <c r="AS105" i="3"/>
  <c r="AR105" i="3" s="1"/>
  <c r="AP105" i="3"/>
  <c r="AO105" i="3"/>
  <c r="AN105" i="3"/>
  <c r="AM105" i="3"/>
  <c r="AL105" i="3"/>
  <c r="AK105" i="3"/>
  <c r="AJ105" i="3"/>
  <c r="AI105" i="3"/>
  <c r="AH105" i="3"/>
  <c r="AG105" i="3" s="1"/>
  <c r="AF105" i="3"/>
  <c r="AE105" i="3"/>
  <c r="AC105" i="3"/>
  <c r="AB105" i="3"/>
  <c r="AA105" i="3"/>
  <c r="Z105" i="3"/>
  <c r="Y105" i="3"/>
  <c r="X105" i="3"/>
  <c r="W105" i="3"/>
  <c r="V105" i="3"/>
  <c r="U105" i="3" s="1"/>
  <c r="T105" i="3"/>
  <c r="S105" i="3"/>
  <c r="R105" i="3"/>
  <c r="Q105" i="3"/>
  <c r="P105" i="3" s="1"/>
  <c r="O105" i="3"/>
  <c r="N105" i="3"/>
  <c r="M105" i="3"/>
  <c r="L105" i="3"/>
  <c r="K105" i="3"/>
  <c r="I105" i="3" s="1"/>
  <c r="J105" i="3"/>
  <c r="H105" i="3"/>
  <c r="G105" i="3"/>
  <c r="BL104" i="3"/>
  <c r="BH104" i="3"/>
  <c r="BF104" i="3"/>
  <c r="BE104" i="3" s="1"/>
  <c r="BD104" i="3" s="1"/>
  <c r="BC104" i="3"/>
  <c r="AZ104" i="3" s="1"/>
  <c r="AV104" i="3"/>
  <c r="AR104" i="3"/>
  <c r="AG104" i="3"/>
  <c r="AD104" i="3" s="1"/>
  <c r="U104" i="3"/>
  <c r="P104" i="3"/>
  <c r="I104" i="3"/>
  <c r="BQ103" i="3"/>
  <c r="BN103" i="3"/>
  <c r="BL103" i="3" s="1"/>
  <c r="BK103" i="3"/>
  <c r="BJ103" i="3"/>
  <c r="BI103" i="3"/>
  <c r="BH103" i="3" s="1"/>
  <c r="BG103" i="3"/>
  <c r="BF103" i="3" s="1"/>
  <c r="BC103" i="3"/>
  <c r="BB103" i="3"/>
  <c r="BA103" i="3"/>
  <c r="AY103" i="3"/>
  <c r="AX103" i="3"/>
  <c r="AW103" i="3"/>
  <c r="AV103" i="3" s="1"/>
  <c r="AU103" i="3"/>
  <c r="AT103" i="3"/>
  <c r="AS103" i="3"/>
  <c r="AP103" i="3"/>
  <c r="AO103" i="3"/>
  <c r="AN103" i="3"/>
  <c r="AM103" i="3"/>
  <c r="AL103" i="3"/>
  <c r="AK103" i="3"/>
  <c r="AJ103" i="3"/>
  <c r="AI103" i="3"/>
  <c r="AH103" i="3"/>
  <c r="AG103" i="3" s="1"/>
  <c r="AF103" i="3"/>
  <c r="AE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 s="1"/>
  <c r="O103" i="3"/>
  <c r="N103" i="3"/>
  <c r="M103" i="3"/>
  <c r="L103" i="3"/>
  <c r="K103" i="3"/>
  <c r="I103" i="3" s="1"/>
  <c r="J103" i="3"/>
  <c r="H103" i="3"/>
  <c r="G103" i="3"/>
  <c r="E103" i="3"/>
  <c r="BQ102" i="3"/>
  <c r="BN102" i="3"/>
  <c r="BL102" i="3" s="1"/>
  <c r="BK102" i="3"/>
  <c r="BJ102" i="3"/>
  <c r="BI102" i="3"/>
  <c r="BG102" i="3"/>
  <c r="BF102" i="3" s="1"/>
  <c r="BC102" i="3"/>
  <c r="BB102" i="3"/>
  <c r="BA102" i="3"/>
  <c r="AZ102" i="3"/>
  <c r="AY102" i="3"/>
  <c r="AX102" i="3"/>
  <c r="AW102" i="3"/>
  <c r="AV102" i="3"/>
  <c r="AU102" i="3"/>
  <c r="AT102" i="3"/>
  <c r="AS102" i="3"/>
  <c r="AR102" i="3"/>
  <c r="AQ102" i="3" s="1"/>
  <c r="AP102" i="3"/>
  <c r="AO102" i="3"/>
  <c r="AN102" i="3"/>
  <c r="AM102" i="3"/>
  <c r="AL102" i="3"/>
  <c r="AK102" i="3"/>
  <c r="AJ102" i="3"/>
  <c r="AI102" i="3"/>
  <c r="AG102" i="3" s="1"/>
  <c r="AH102" i="3"/>
  <c r="AF102" i="3"/>
  <c r="AE102" i="3"/>
  <c r="AC102" i="3"/>
  <c r="AB102" i="3"/>
  <c r="AA102" i="3"/>
  <c r="Z102" i="3"/>
  <c r="Y102" i="3"/>
  <c r="X102" i="3"/>
  <c r="W102" i="3"/>
  <c r="V102" i="3"/>
  <c r="T102" i="3"/>
  <c r="S102" i="3"/>
  <c r="R102" i="3"/>
  <c r="Q102" i="3"/>
  <c r="P102" i="3"/>
  <c r="O102" i="3"/>
  <c r="N102" i="3"/>
  <c r="M102" i="3"/>
  <c r="L102" i="3"/>
  <c r="K102" i="3"/>
  <c r="J102" i="3"/>
  <c r="H102" i="3"/>
  <c r="G102" i="3"/>
  <c r="E102" i="3"/>
  <c r="BQ101" i="3"/>
  <c r="BN101" i="3"/>
  <c r="BL101" i="3" s="1"/>
  <c r="BK101" i="3"/>
  <c r="BJ101" i="3"/>
  <c r="BI101" i="3"/>
  <c r="BG101" i="3"/>
  <c r="BF101" i="3" s="1"/>
  <c r="BC101" i="3"/>
  <c r="BB101" i="3"/>
  <c r="BA101" i="3"/>
  <c r="AY101" i="3"/>
  <c r="AX101" i="3"/>
  <c r="AW101" i="3"/>
  <c r="AU101" i="3"/>
  <c r="AT101" i="3"/>
  <c r="AS101" i="3"/>
  <c r="AR101" i="3" s="1"/>
  <c r="AP101" i="3"/>
  <c r="AO101" i="3"/>
  <c r="AN101" i="3"/>
  <c r="AM101" i="3"/>
  <c r="AL101" i="3"/>
  <c r="AK101" i="3"/>
  <c r="AJ101" i="3"/>
  <c r="AI101" i="3"/>
  <c r="AH101" i="3"/>
  <c r="AF101" i="3"/>
  <c r="AE101" i="3"/>
  <c r="AC101" i="3"/>
  <c r="AB101" i="3"/>
  <c r="AA101" i="3"/>
  <c r="Z101" i="3"/>
  <c r="Y101" i="3"/>
  <c r="X101" i="3"/>
  <c r="W101" i="3"/>
  <c r="V101" i="3"/>
  <c r="T101" i="3"/>
  <c r="S101" i="3"/>
  <c r="R101" i="3"/>
  <c r="Q101" i="3"/>
  <c r="P101" i="3" s="1"/>
  <c r="O101" i="3"/>
  <c r="N101" i="3"/>
  <c r="M101" i="3"/>
  <c r="L101" i="3"/>
  <c r="K101" i="3"/>
  <c r="J101" i="3"/>
  <c r="H101" i="3"/>
  <c r="G101" i="3"/>
  <c r="E101" i="3"/>
  <c r="BQ100" i="3"/>
  <c r="BN100" i="3"/>
  <c r="BL100" i="3" s="1"/>
  <c r="BK100" i="3"/>
  <c r="BJ100" i="3"/>
  <c r="BJ98" i="3" s="1"/>
  <c r="BI100" i="3"/>
  <c r="BG100" i="3"/>
  <c r="BF100" i="3"/>
  <c r="BC100" i="3"/>
  <c r="BB100" i="3"/>
  <c r="BA100" i="3"/>
  <c r="AY100" i="3"/>
  <c r="AX100" i="3"/>
  <c r="AW100" i="3"/>
  <c r="AU100" i="3"/>
  <c r="AT100" i="3"/>
  <c r="AS100" i="3"/>
  <c r="AR100" i="3" s="1"/>
  <c r="AP100" i="3"/>
  <c r="AO100" i="3"/>
  <c r="AN100" i="3"/>
  <c r="AM100" i="3"/>
  <c r="AL100" i="3"/>
  <c r="AK100" i="3"/>
  <c r="AJ100" i="3"/>
  <c r="AI100" i="3"/>
  <c r="AH100" i="3"/>
  <c r="AF100" i="3"/>
  <c r="AE100" i="3"/>
  <c r="AC100" i="3"/>
  <c r="AB100" i="3"/>
  <c r="AA100" i="3"/>
  <c r="Z100" i="3"/>
  <c r="Y100" i="3"/>
  <c r="X100" i="3"/>
  <c r="W100" i="3"/>
  <c r="V100" i="3"/>
  <c r="T100" i="3"/>
  <c r="S100" i="3"/>
  <c r="R100" i="3"/>
  <c r="Q100" i="3"/>
  <c r="P100" i="3" s="1"/>
  <c r="O100" i="3"/>
  <c r="N100" i="3"/>
  <c r="M100" i="3"/>
  <c r="L100" i="3"/>
  <c r="K100" i="3"/>
  <c r="J100" i="3"/>
  <c r="I100" i="3" s="1"/>
  <c r="H100" i="3"/>
  <c r="G100" i="3"/>
  <c r="E100" i="3"/>
  <c r="BQ99" i="3"/>
  <c r="BN99" i="3"/>
  <c r="BL99" i="3" s="1"/>
  <c r="BK99" i="3"/>
  <c r="BK98" i="3" s="1"/>
  <c r="BJ99" i="3"/>
  <c r="BI99" i="3"/>
  <c r="BG99" i="3"/>
  <c r="BF99" i="3" s="1"/>
  <c r="BC99" i="3"/>
  <c r="BC98" i="3" s="1"/>
  <c r="BB99" i="3"/>
  <c r="BA99" i="3"/>
  <c r="AY99" i="3"/>
  <c r="AX99" i="3"/>
  <c r="AX98" i="3" s="1"/>
  <c r="AW99" i="3"/>
  <c r="AU99" i="3"/>
  <c r="AT99" i="3"/>
  <c r="AS99" i="3"/>
  <c r="AS98" i="3" s="1"/>
  <c r="AP99" i="3"/>
  <c r="AO99" i="3"/>
  <c r="AN99" i="3"/>
  <c r="AM99" i="3"/>
  <c r="AM98" i="3" s="1"/>
  <c r="AL99" i="3"/>
  <c r="AK99" i="3"/>
  <c r="AJ99" i="3"/>
  <c r="AI99" i="3"/>
  <c r="AI98" i="3" s="1"/>
  <c r="AH99" i="3"/>
  <c r="AF99" i="3"/>
  <c r="AE99" i="3"/>
  <c r="AC99" i="3"/>
  <c r="AC98" i="3" s="1"/>
  <c r="AB99" i="3"/>
  <c r="AA99" i="3"/>
  <c r="Z99" i="3"/>
  <c r="Y99" i="3"/>
  <c r="Y98" i="3" s="1"/>
  <c r="X99" i="3"/>
  <c r="W99" i="3"/>
  <c r="V99" i="3"/>
  <c r="U99" i="3"/>
  <c r="T99" i="3"/>
  <c r="T98" i="3" s="1"/>
  <c r="S99" i="3"/>
  <c r="R99" i="3"/>
  <c r="Q99" i="3"/>
  <c r="P99" i="3" s="1"/>
  <c r="O99" i="3"/>
  <c r="O98" i="3" s="1"/>
  <c r="N99" i="3"/>
  <c r="M99" i="3"/>
  <c r="L99" i="3"/>
  <c r="K99" i="3"/>
  <c r="K98" i="3" s="1"/>
  <c r="J99" i="3"/>
  <c r="H99" i="3"/>
  <c r="G99" i="3"/>
  <c r="BQ98" i="3"/>
  <c r="BP98" i="3"/>
  <c r="BO98" i="3"/>
  <c r="BN98" i="3"/>
  <c r="BM98" i="3"/>
  <c r="BI98" i="3"/>
  <c r="BG98" i="3"/>
  <c r="BB98" i="3"/>
  <c r="BA98" i="3"/>
  <c r="AY98" i="3"/>
  <c r="AW98" i="3"/>
  <c r="AU98" i="3"/>
  <c r="AT98" i="3"/>
  <c r="AP98" i="3"/>
  <c r="AO98" i="3"/>
  <c r="AN98" i="3"/>
  <c r="AL98" i="3"/>
  <c r="AK98" i="3"/>
  <c r="AJ98" i="3"/>
  <c r="AH98" i="3"/>
  <c r="AF98" i="3"/>
  <c r="AE98" i="3"/>
  <c r="AB98" i="3"/>
  <c r="AA98" i="3"/>
  <c r="Z98" i="3"/>
  <c r="X98" i="3"/>
  <c r="W98" i="3"/>
  <c r="V98" i="3"/>
  <c r="S98" i="3"/>
  <c r="R98" i="3"/>
  <c r="Q98" i="3"/>
  <c r="N98" i="3"/>
  <c r="M98" i="3"/>
  <c r="L98" i="3"/>
  <c r="J98" i="3"/>
  <c r="H98" i="3"/>
  <c r="G98" i="3"/>
  <c r="BQ97" i="3"/>
  <c r="BQ96" i="3" s="1"/>
  <c r="BN97" i="3"/>
  <c r="BL97" i="3" s="1"/>
  <c r="BK97" i="3"/>
  <c r="BJ97" i="3"/>
  <c r="BJ96" i="3" s="1"/>
  <c r="BI97" i="3"/>
  <c r="BI96" i="3" s="1"/>
  <c r="BC97" i="3"/>
  <c r="BB97" i="3"/>
  <c r="BB96" i="3" s="1"/>
  <c r="BA97" i="3"/>
  <c r="BA96" i="3" s="1"/>
  <c r="AY97" i="3"/>
  <c r="AX97" i="3"/>
  <c r="AX96" i="3" s="1"/>
  <c r="AW97" i="3"/>
  <c r="AW96" i="3" s="1"/>
  <c r="AU97" i="3"/>
  <c r="AT97" i="3"/>
  <c r="AT96" i="3" s="1"/>
  <c r="AS97" i="3"/>
  <c r="AS96" i="3" s="1"/>
  <c r="AP97" i="3"/>
  <c r="AP96" i="3" s="1"/>
  <c r="AO97" i="3"/>
  <c r="AO96" i="3" s="1"/>
  <c r="AN97" i="3"/>
  <c r="AM97" i="3"/>
  <c r="AL97" i="3"/>
  <c r="AL96" i="3" s="1"/>
  <c r="AK97" i="3"/>
  <c r="AK96" i="3" s="1"/>
  <c r="AJ97" i="3"/>
  <c r="AI97" i="3"/>
  <c r="AH97" i="3"/>
  <c r="AF97" i="3"/>
  <c r="AE97" i="3"/>
  <c r="AC97" i="3"/>
  <c r="AC96" i="3" s="1"/>
  <c r="AB97" i="3"/>
  <c r="AB96" i="3" s="1"/>
  <c r="AA97" i="3"/>
  <c r="Z97" i="3"/>
  <c r="Z96" i="3" s="1"/>
  <c r="Y97" i="3"/>
  <c r="Y96" i="3" s="1"/>
  <c r="X97" i="3"/>
  <c r="W97" i="3"/>
  <c r="V97" i="3"/>
  <c r="V96" i="3" s="1"/>
  <c r="T97" i="3"/>
  <c r="T96" i="3" s="1"/>
  <c r="S97" i="3"/>
  <c r="S96" i="3" s="1"/>
  <c r="R97" i="3"/>
  <c r="R96" i="3" s="1"/>
  <c r="Q97" i="3"/>
  <c r="O97" i="3"/>
  <c r="N97" i="3"/>
  <c r="N96" i="3" s="1"/>
  <c r="M97" i="3"/>
  <c r="M96" i="3" s="1"/>
  <c r="L97" i="3"/>
  <c r="K97" i="3"/>
  <c r="K96" i="3" s="1"/>
  <c r="J97" i="3"/>
  <c r="J96" i="3" s="1"/>
  <c r="H97" i="3"/>
  <c r="G97" i="3"/>
  <c r="G96" i="3" s="1"/>
  <c r="BP96" i="3"/>
  <c r="BO96" i="3"/>
  <c r="BM96" i="3"/>
  <c r="BL96" i="3"/>
  <c r="BK96" i="3"/>
  <c r="BC96" i="3"/>
  <c r="AY96" i="3"/>
  <c r="AU96" i="3"/>
  <c r="AN96" i="3"/>
  <c r="AM96" i="3"/>
  <c r="AJ96" i="3"/>
  <c r="AI96" i="3"/>
  <c r="AF96" i="3"/>
  <c r="AE96" i="3"/>
  <c r="AA96" i="3"/>
  <c r="X96" i="3"/>
  <c r="W96" i="3"/>
  <c r="O96" i="3"/>
  <c r="L96" i="3"/>
  <c r="H96" i="3"/>
  <c r="BQ95" i="3"/>
  <c r="BQ94" i="3" s="1"/>
  <c r="BN95" i="3"/>
  <c r="BL95" i="3" s="1"/>
  <c r="BL94" i="3" s="1"/>
  <c r="BK95" i="3"/>
  <c r="BJ95" i="3"/>
  <c r="BI95" i="3"/>
  <c r="BH95" i="3" s="1"/>
  <c r="BG95" i="3" s="1"/>
  <c r="BC95" i="3"/>
  <c r="BC94" i="3" s="1"/>
  <c r="BB95" i="3"/>
  <c r="BA95" i="3"/>
  <c r="BA94" i="3" s="1"/>
  <c r="AY95" i="3"/>
  <c r="AX95" i="3"/>
  <c r="AX94" i="3" s="1"/>
  <c r="AW95" i="3"/>
  <c r="AU95" i="3"/>
  <c r="AT95" i="3"/>
  <c r="AS95" i="3"/>
  <c r="AR95" i="3" s="1"/>
  <c r="AP95" i="3"/>
  <c r="AO95" i="3"/>
  <c r="AO94" i="3" s="1"/>
  <c r="AN95" i="3"/>
  <c r="AN94" i="3" s="1"/>
  <c r="AM95" i="3"/>
  <c r="AM94" i="3" s="1"/>
  <c r="AL95" i="3"/>
  <c r="AK95" i="3"/>
  <c r="AK94" i="3" s="1"/>
  <c r="AJ95" i="3"/>
  <c r="AI95" i="3"/>
  <c r="AI94" i="3" s="1"/>
  <c r="AH95" i="3"/>
  <c r="AG95" i="3" s="1"/>
  <c r="AF95" i="3"/>
  <c r="AE95" i="3"/>
  <c r="AE94" i="3" s="1"/>
  <c r="AC95" i="3"/>
  <c r="AC94" i="3" s="1"/>
  <c r="AB95" i="3"/>
  <c r="AA95" i="3"/>
  <c r="Z95" i="3"/>
  <c r="Y95" i="3"/>
  <c r="Y94" i="3" s="1"/>
  <c r="X95" i="3"/>
  <c r="W95" i="3"/>
  <c r="W94" i="3" s="1"/>
  <c r="V95" i="3"/>
  <c r="U95" i="3" s="1"/>
  <c r="U94" i="3" s="1"/>
  <c r="T95" i="3"/>
  <c r="S95" i="3"/>
  <c r="R95" i="3"/>
  <c r="R94" i="3" s="1"/>
  <c r="Q95" i="3"/>
  <c r="O95" i="3"/>
  <c r="N95" i="3"/>
  <c r="M95" i="3"/>
  <c r="M94" i="3" s="1"/>
  <c r="L95" i="3"/>
  <c r="K95" i="3"/>
  <c r="J95" i="3"/>
  <c r="I95" i="3"/>
  <c r="H95" i="3"/>
  <c r="G95" i="3"/>
  <c r="BP94" i="3"/>
  <c r="BO94" i="3"/>
  <c r="BM94" i="3"/>
  <c r="BK94" i="3"/>
  <c r="BJ94" i="3"/>
  <c r="BB94" i="3"/>
  <c r="AY94" i="3"/>
  <c r="AU94" i="3"/>
  <c r="AT94" i="3"/>
  <c r="AP94" i="3"/>
  <c r="AL94" i="3"/>
  <c r="AJ94" i="3"/>
  <c r="AH94" i="3"/>
  <c r="AF94" i="3"/>
  <c r="AB94" i="3"/>
  <c r="AA94" i="3"/>
  <c r="Z94" i="3"/>
  <c r="X94" i="3"/>
  <c r="T94" i="3"/>
  <c r="S94" i="3"/>
  <c r="O94" i="3"/>
  <c r="N94" i="3"/>
  <c r="L94" i="3"/>
  <c r="K94" i="3"/>
  <c r="J94" i="3"/>
  <c r="H94" i="3"/>
  <c r="G94" i="3"/>
  <c r="BQ93" i="3"/>
  <c r="BQ92" i="3" s="1"/>
  <c r="BN93" i="3"/>
  <c r="BL93" i="3" s="1"/>
  <c r="BL92" i="3" s="1"/>
  <c r="BK93" i="3"/>
  <c r="BK92" i="3" s="1"/>
  <c r="BJ93" i="3"/>
  <c r="BI93" i="3"/>
  <c r="BF93" i="3"/>
  <c r="BF92" i="3" s="1"/>
  <c r="BC93" i="3"/>
  <c r="BC92" i="3" s="1"/>
  <c r="BB93" i="3"/>
  <c r="BA93" i="3"/>
  <c r="AY93" i="3"/>
  <c r="AX93" i="3"/>
  <c r="AX92" i="3" s="1"/>
  <c r="AW93" i="3"/>
  <c r="AU93" i="3"/>
  <c r="AT93" i="3"/>
  <c r="AS93" i="3"/>
  <c r="AR93" i="3" s="1"/>
  <c r="AP93" i="3"/>
  <c r="AO93" i="3"/>
  <c r="AO92" i="3" s="1"/>
  <c r="AN93" i="3"/>
  <c r="AN92" i="3" s="1"/>
  <c r="AM93" i="3"/>
  <c r="AM92" i="3" s="1"/>
  <c r="AL93" i="3"/>
  <c r="AK93" i="3"/>
  <c r="AK92" i="3" s="1"/>
  <c r="AJ93" i="3"/>
  <c r="AI93" i="3"/>
  <c r="AI92" i="3" s="1"/>
  <c r="AH93" i="3"/>
  <c r="AG93" i="3" s="1"/>
  <c r="AF93" i="3"/>
  <c r="AE93" i="3"/>
  <c r="AE92" i="3" s="1"/>
  <c r="AC93" i="3"/>
  <c r="AC92" i="3" s="1"/>
  <c r="AB93" i="3"/>
  <c r="AA93" i="3"/>
  <c r="Z93" i="3"/>
  <c r="Y93" i="3"/>
  <c r="Y92" i="3" s="1"/>
  <c r="X93" i="3"/>
  <c r="W93" i="3"/>
  <c r="W92" i="3" s="1"/>
  <c r="V93" i="3"/>
  <c r="U93" i="3" s="1"/>
  <c r="U92" i="3" s="1"/>
  <c r="T93" i="3"/>
  <c r="S93" i="3"/>
  <c r="R93" i="3"/>
  <c r="R92" i="3" s="1"/>
  <c r="R89" i="3" s="1"/>
  <c r="Q93" i="3"/>
  <c r="O93" i="3"/>
  <c r="N93" i="3"/>
  <c r="M93" i="3"/>
  <c r="M92" i="3" s="1"/>
  <c r="L93" i="3"/>
  <c r="K93" i="3"/>
  <c r="J93" i="3"/>
  <c r="I93" i="3"/>
  <c r="H93" i="3"/>
  <c r="G93" i="3"/>
  <c r="BP92" i="3"/>
  <c r="BO92" i="3"/>
  <c r="BN92" i="3"/>
  <c r="BM92" i="3"/>
  <c r="BJ92" i="3"/>
  <c r="BG92" i="3"/>
  <c r="BB92" i="3"/>
  <c r="AY92" i="3"/>
  <c r="AU92" i="3"/>
  <c r="AT92" i="3"/>
  <c r="AP92" i="3"/>
  <c r="AL92" i="3"/>
  <c r="AJ92" i="3"/>
  <c r="AH92" i="3"/>
  <c r="AF92" i="3"/>
  <c r="AB92" i="3"/>
  <c r="AA92" i="3"/>
  <c r="Z92" i="3"/>
  <c r="X92" i="3"/>
  <c r="T92" i="3"/>
  <c r="S92" i="3"/>
  <c r="O92" i="3"/>
  <c r="N92" i="3"/>
  <c r="L92" i="3"/>
  <c r="K92" i="3"/>
  <c r="J92" i="3"/>
  <c r="H92" i="3"/>
  <c r="G92" i="3"/>
  <c r="BQ91" i="3"/>
  <c r="BQ90" i="3" s="1"/>
  <c r="BN91" i="3"/>
  <c r="BL91" i="3" s="1"/>
  <c r="BL90" i="3" s="1"/>
  <c r="BK91" i="3"/>
  <c r="BK90" i="3" s="1"/>
  <c r="BK89" i="3" s="1"/>
  <c r="BJ91" i="3"/>
  <c r="BI91" i="3"/>
  <c r="BF91" i="3"/>
  <c r="BF90" i="3" s="1"/>
  <c r="BC91" i="3"/>
  <c r="BC90" i="3" s="1"/>
  <c r="BB91" i="3"/>
  <c r="BA91" i="3"/>
  <c r="AY91" i="3"/>
  <c r="AX91" i="3"/>
  <c r="AX90" i="3" s="1"/>
  <c r="AW91" i="3"/>
  <c r="AU91" i="3"/>
  <c r="AT91" i="3"/>
  <c r="AS91" i="3"/>
  <c r="AR91" i="3" s="1"/>
  <c r="AP91" i="3"/>
  <c r="AO91" i="3"/>
  <c r="AO90" i="3" s="1"/>
  <c r="AN91" i="3"/>
  <c r="AN90" i="3" s="1"/>
  <c r="AM91" i="3"/>
  <c r="AM90" i="3" s="1"/>
  <c r="AL91" i="3"/>
  <c r="AK91" i="3"/>
  <c r="AK90" i="3" s="1"/>
  <c r="AJ91" i="3"/>
  <c r="AI91" i="3"/>
  <c r="AI90" i="3" s="1"/>
  <c r="AH91" i="3"/>
  <c r="AF91" i="3"/>
  <c r="AE91" i="3"/>
  <c r="AE90" i="3" s="1"/>
  <c r="AE89" i="3" s="1"/>
  <c r="AC91" i="3"/>
  <c r="AC90" i="3" s="1"/>
  <c r="AB91" i="3"/>
  <c r="AA91" i="3"/>
  <c r="Z91" i="3"/>
  <c r="Z90" i="3" s="1"/>
  <c r="Z89" i="3" s="1"/>
  <c r="Y91" i="3"/>
  <c r="Y90" i="3" s="1"/>
  <c r="X91" i="3"/>
  <c r="W91" i="3"/>
  <c r="W90" i="3" s="1"/>
  <c r="V91" i="3"/>
  <c r="U91" i="3" s="1"/>
  <c r="U90" i="3" s="1"/>
  <c r="T91" i="3"/>
  <c r="S91" i="3"/>
  <c r="R91" i="3"/>
  <c r="R90" i="3" s="1"/>
  <c r="Q91" i="3"/>
  <c r="O91" i="3"/>
  <c r="N91" i="3"/>
  <c r="M91" i="3"/>
  <c r="M90" i="3" s="1"/>
  <c r="L91" i="3"/>
  <c r="K91" i="3"/>
  <c r="J91" i="3"/>
  <c r="I91" i="3"/>
  <c r="H91" i="3"/>
  <c r="G91" i="3"/>
  <c r="BP90" i="3"/>
  <c r="BP89" i="3" s="1"/>
  <c r="BO90" i="3"/>
  <c r="BO89" i="3" s="1"/>
  <c r="BN90" i="3"/>
  <c r="BM90" i="3"/>
  <c r="BJ90" i="3"/>
  <c r="BG90" i="3"/>
  <c r="BB90" i="3"/>
  <c r="AY90" i="3"/>
  <c r="AU90" i="3"/>
  <c r="AT90" i="3"/>
  <c r="AP90" i="3"/>
  <c r="AL90" i="3"/>
  <c r="AJ90" i="3"/>
  <c r="AH90" i="3"/>
  <c r="AF90" i="3"/>
  <c r="AB90" i="3"/>
  <c r="AA90" i="3"/>
  <c r="X90" i="3"/>
  <c r="T90" i="3"/>
  <c r="S90" i="3"/>
  <c r="O90" i="3"/>
  <c r="O89" i="3" s="1"/>
  <c r="N90" i="3"/>
  <c r="L90" i="3"/>
  <c r="K90" i="3"/>
  <c r="J90" i="3"/>
  <c r="H90" i="3"/>
  <c r="G90" i="3"/>
  <c r="BM89" i="3"/>
  <c r="AT89" i="3"/>
  <c r="BQ88" i="3"/>
  <c r="BN88" i="3"/>
  <c r="BL88" i="3" s="1"/>
  <c r="BL87" i="3" s="1"/>
  <c r="BL86" i="3" s="1"/>
  <c r="BK88" i="3"/>
  <c r="BK87" i="3" s="1"/>
  <c r="BK86" i="3" s="1"/>
  <c r="BJ88" i="3"/>
  <c r="BJ87" i="3" s="1"/>
  <c r="BJ86" i="3" s="1"/>
  <c r="BI88" i="3"/>
  <c r="BG88" i="3"/>
  <c r="BF88" i="3" s="1"/>
  <c r="BC88" i="3"/>
  <c r="BC87" i="3" s="1"/>
  <c r="BC86" i="3" s="1"/>
  <c r="BB88" i="3"/>
  <c r="BA88" i="3"/>
  <c r="AY88" i="3"/>
  <c r="AX88" i="3"/>
  <c r="AX87" i="3" s="1"/>
  <c r="AX86" i="3" s="1"/>
  <c r="AW88" i="3"/>
  <c r="AU88" i="3"/>
  <c r="AT88" i="3"/>
  <c r="AS88" i="3"/>
  <c r="AR88" i="3" s="1"/>
  <c r="AP88" i="3"/>
  <c r="AO88" i="3"/>
  <c r="AN88" i="3"/>
  <c r="AN87" i="3" s="1"/>
  <c r="AN86" i="3" s="1"/>
  <c r="AM88" i="3"/>
  <c r="AL88" i="3"/>
  <c r="AK88" i="3"/>
  <c r="AJ88" i="3"/>
  <c r="AJ87" i="3" s="1"/>
  <c r="AJ86" i="3" s="1"/>
  <c r="AI88" i="3"/>
  <c r="AI87" i="3" s="1"/>
  <c r="AI86" i="3" s="1"/>
  <c r="AH88" i="3"/>
  <c r="AG88" i="3" s="1"/>
  <c r="AG87" i="3" s="1"/>
  <c r="AG86" i="3" s="1"/>
  <c r="AF88" i="3"/>
  <c r="AF87" i="3" s="1"/>
  <c r="AF86" i="3" s="1"/>
  <c r="AE88" i="3"/>
  <c r="AE87" i="3" s="1"/>
  <c r="AE86" i="3" s="1"/>
  <c r="AC88" i="3"/>
  <c r="AC87" i="3" s="1"/>
  <c r="AC86" i="3" s="1"/>
  <c r="AB88" i="3"/>
  <c r="AB87" i="3" s="1"/>
  <c r="AB86" i="3" s="1"/>
  <c r="AA88" i="3"/>
  <c r="Z88" i="3"/>
  <c r="Z87" i="3" s="1"/>
  <c r="Z86" i="3" s="1"/>
  <c r="Y88" i="3"/>
  <c r="X88" i="3"/>
  <c r="X87" i="3" s="1"/>
  <c r="X86" i="3" s="1"/>
  <c r="W88" i="3"/>
  <c r="V88" i="3"/>
  <c r="U88" i="3" s="1"/>
  <c r="U87" i="3" s="1"/>
  <c r="U86" i="3" s="1"/>
  <c r="T88" i="3"/>
  <c r="T87" i="3" s="1"/>
  <c r="T86" i="3" s="1"/>
  <c r="S88" i="3"/>
  <c r="R88" i="3"/>
  <c r="Q88" i="3"/>
  <c r="Q87" i="3" s="1"/>
  <c r="Q86" i="3" s="1"/>
  <c r="O88" i="3"/>
  <c r="N88" i="3"/>
  <c r="M88" i="3"/>
  <c r="L88" i="3"/>
  <c r="L87" i="3" s="1"/>
  <c r="L86" i="3" s="1"/>
  <c r="K88" i="3"/>
  <c r="K87" i="3" s="1"/>
  <c r="K86" i="3" s="1"/>
  <c r="J88" i="3"/>
  <c r="H88" i="3"/>
  <c r="H87" i="3" s="1"/>
  <c r="H86" i="3" s="1"/>
  <c r="G88" i="3"/>
  <c r="G87" i="3" s="1"/>
  <c r="G86" i="3" s="1"/>
  <c r="BQ87" i="3"/>
  <c r="BP87" i="3"/>
  <c r="BP86" i="3" s="1"/>
  <c r="BO87" i="3"/>
  <c r="BN87" i="3"/>
  <c r="BN86" i="3" s="1"/>
  <c r="BM87" i="3"/>
  <c r="BI87" i="3"/>
  <c r="BG87" i="3"/>
  <c r="BB87" i="3"/>
  <c r="BB86" i="3" s="1"/>
  <c r="BA87" i="3"/>
  <c r="AY87" i="3"/>
  <c r="AY86" i="3" s="1"/>
  <c r="AW87" i="3"/>
  <c r="AU87" i="3"/>
  <c r="AT87" i="3"/>
  <c r="AT86" i="3" s="1"/>
  <c r="AP87" i="3"/>
  <c r="AP86" i="3" s="1"/>
  <c r="AO87" i="3"/>
  <c r="AM87" i="3"/>
  <c r="AL87" i="3"/>
  <c r="AL86" i="3" s="1"/>
  <c r="AK87" i="3"/>
  <c r="AH87" i="3"/>
  <c r="AH86" i="3" s="1"/>
  <c r="AA87" i="3"/>
  <c r="AA86" i="3" s="1"/>
  <c r="Y87" i="3"/>
  <c r="Y86" i="3" s="1"/>
  <c r="W87" i="3"/>
  <c r="V87" i="3"/>
  <c r="V86" i="3" s="1"/>
  <c r="S87" i="3"/>
  <c r="R87" i="3"/>
  <c r="R86" i="3" s="1"/>
  <c r="O87" i="3"/>
  <c r="O86" i="3" s="1"/>
  <c r="N87" i="3"/>
  <c r="N86" i="3" s="1"/>
  <c r="M87" i="3"/>
  <c r="J87" i="3"/>
  <c r="J86" i="3" s="1"/>
  <c r="BQ86" i="3"/>
  <c r="BO86" i="3"/>
  <c r="BM86" i="3"/>
  <c r="BI86" i="3"/>
  <c r="BG86" i="3"/>
  <c r="BA86" i="3"/>
  <c r="AW86" i="3"/>
  <c r="AU86" i="3"/>
  <c r="AO86" i="3"/>
  <c r="AM86" i="3"/>
  <c r="AK86" i="3"/>
  <c r="W86" i="3"/>
  <c r="S86" i="3"/>
  <c r="M86" i="3"/>
  <c r="BQ85" i="3"/>
  <c r="BQ84" i="3" s="1"/>
  <c r="BN85" i="3"/>
  <c r="BL85" i="3" s="1"/>
  <c r="BL84" i="3" s="1"/>
  <c r="BK85" i="3"/>
  <c r="BJ85" i="3"/>
  <c r="BI85" i="3"/>
  <c r="BH85" i="3" s="1"/>
  <c r="BH84" i="3" s="1"/>
  <c r="BF85" i="3"/>
  <c r="BB85" i="3"/>
  <c r="BA85" i="3"/>
  <c r="AZ85" i="3" s="1"/>
  <c r="AZ84" i="3" s="1"/>
  <c r="AY85" i="3"/>
  <c r="AX85" i="3"/>
  <c r="AW85" i="3"/>
  <c r="AU85" i="3"/>
  <c r="AU84" i="3" s="1"/>
  <c r="AT85" i="3"/>
  <c r="AS85" i="3"/>
  <c r="AP85" i="3"/>
  <c r="AO85" i="3"/>
  <c r="AO84" i="3" s="1"/>
  <c r="AO77" i="3" s="1"/>
  <c r="AN85" i="3"/>
  <c r="AN84" i="3" s="1"/>
  <c r="AM85" i="3"/>
  <c r="AL85" i="3"/>
  <c r="AK85" i="3"/>
  <c r="AK84" i="3" s="1"/>
  <c r="AK77" i="3" s="1"/>
  <c r="AJ85" i="3"/>
  <c r="AJ84" i="3" s="1"/>
  <c r="AI85" i="3"/>
  <c r="AH85" i="3"/>
  <c r="AF85" i="3"/>
  <c r="AF84" i="3" s="1"/>
  <c r="AE85" i="3"/>
  <c r="AC85" i="3"/>
  <c r="AB85" i="3"/>
  <c r="AB84" i="3" s="1"/>
  <c r="AA85" i="3"/>
  <c r="AA84" i="3" s="1"/>
  <c r="Z85" i="3"/>
  <c r="Y85" i="3"/>
  <c r="X85" i="3"/>
  <c r="X84" i="3" s="1"/>
  <c r="W85" i="3"/>
  <c r="W84" i="3" s="1"/>
  <c r="V85" i="3"/>
  <c r="T85" i="3"/>
  <c r="T84" i="3" s="1"/>
  <c r="S85" i="3"/>
  <c r="R85" i="3"/>
  <c r="Q85" i="3"/>
  <c r="O85" i="3"/>
  <c r="N85" i="3"/>
  <c r="M85" i="3"/>
  <c r="L85" i="3"/>
  <c r="L84" i="3" s="1"/>
  <c r="K85" i="3"/>
  <c r="J85" i="3"/>
  <c r="H85" i="3"/>
  <c r="H84" i="3" s="1"/>
  <c r="G85" i="3"/>
  <c r="BP84" i="3"/>
  <c r="BO84" i="3"/>
  <c r="BN84" i="3"/>
  <c r="BM84" i="3"/>
  <c r="BK84" i="3"/>
  <c r="BJ84" i="3"/>
  <c r="BG84" i="3"/>
  <c r="BF84" i="3"/>
  <c r="BB84" i="3"/>
  <c r="AY84" i="3"/>
  <c r="AX84" i="3"/>
  <c r="AW84" i="3"/>
  <c r="AT84" i="3"/>
  <c r="AS84" i="3"/>
  <c r="AP84" i="3"/>
  <c r="AM84" i="3"/>
  <c r="AL84" i="3"/>
  <c r="AI84" i="3"/>
  <c r="AH84" i="3"/>
  <c r="AE84" i="3"/>
  <c r="AC84" i="3"/>
  <c r="Z84" i="3"/>
  <c r="Y84" i="3"/>
  <c r="V84" i="3"/>
  <c r="S84" i="3"/>
  <c r="R84" i="3"/>
  <c r="Q84" i="3"/>
  <c r="O84" i="3"/>
  <c r="N84" i="3"/>
  <c r="M84" i="3"/>
  <c r="K84" i="3"/>
  <c r="J84" i="3"/>
  <c r="G84" i="3"/>
  <c r="BQ83" i="3"/>
  <c r="BN83" i="3"/>
  <c r="BL83" i="3" s="1"/>
  <c r="BK83" i="3"/>
  <c r="BJ83" i="3"/>
  <c r="BI83" i="3"/>
  <c r="BH83" i="3" s="1"/>
  <c r="BF83" i="3"/>
  <c r="BB83" i="3"/>
  <c r="BA83" i="3"/>
  <c r="AZ83" i="3"/>
  <c r="AY83" i="3"/>
  <c r="AX83" i="3"/>
  <c r="AW83" i="3"/>
  <c r="AV83" i="3"/>
  <c r="AU83" i="3"/>
  <c r="AT83" i="3"/>
  <c r="AS83" i="3"/>
  <c r="AR83" i="3"/>
  <c r="AQ83" i="3" s="1"/>
  <c r="AP83" i="3"/>
  <c r="AO83" i="3"/>
  <c r="AN83" i="3"/>
  <c r="AM83" i="3"/>
  <c r="AL83" i="3"/>
  <c r="AK83" i="3"/>
  <c r="AJ83" i="3"/>
  <c r="AI83" i="3"/>
  <c r="AH83" i="3"/>
  <c r="AF83" i="3"/>
  <c r="AE83" i="3"/>
  <c r="AC83" i="3"/>
  <c r="AB83" i="3"/>
  <c r="AA83" i="3"/>
  <c r="Z83" i="3"/>
  <c r="Y83" i="3"/>
  <c r="X83" i="3"/>
  <c r="W83" i="3"/>
  <c r="V83" i="3"/>
  <c r="T83" i="3"/>
  <c r="S83" i="3"/>
  <c r="R83" i="3"/>
  <c r="Q83" i="3"/>
  <c r="P83" i="3" s="1"/>
  <c r="O83" i="3"/>
  <c r="N83" i="3"/>
  <c r="M83" i="3"/>
  <c r="L83" i="3"/>
  <c r="K83" i="3"/>
  <c r="J83" i="3"/>
  <c r="H83" i="3"/>
  <c r="G83" i="3"/>
  <c r="BQ82" i="3"/>
  <c r="BN82" i="3"/>
  <c r="BL82" i="3" s="1"/>
  <c r="BK82" i="3"/>
  <c r="BJ82" i="3"/>
  <c r="BI82" i="3"/>
  <c r="BI80" i="3" s="1"/>
  <c r="BF82" i="3"/>
  <c r="BB82" i="3"/>
  <c r="BA82" i="3"/>
  <c r="AZ82" i="3" s="1"/>
  <c r="AY82" i="3"/>
  <c r="AY80" i="3" s="1"/>
  <c r="AX82" i="3"/>
  <c r="AW82" i="3"/>
  <c r="AU82" i="3"/>
  <c r="AT82" i="3"/>
  <c r="AS82" i="3"/>
  <c r="AP82" i="3"/>
  <c r="AO82" i="3"/>
  <c r="AN82" i="3"/>
  <c r="AM82" i="3"/>
  <c r="AL82" i="3"/>
  <c r="AK82" i="3"/>
  <c r="AJ82" i="3"/>
  <c r="AG82" i="3" s="1"/>
  <c r="AI82" i="3"/>
  <c r="AH82" i="3"/>
  <c r="AF82" i="3"/>
  <c r="AF80" i="3" s="1"/>
  <c r="AE82" i="3"/>
  <c r="AC82" i="3"/>
  <c r="AB82" i="3"/>
  <c r="AA82" i="3"/>
  <c r="AA80" i="3" s="1"/>
  <c r="Z82" i="3"/>
  <c r="Y82" i="3"/>
  <c r="X82" i="3"/>
  <c r="W82" i="3"/>
  <c r="V82" i="3"/>
  <c r="U82" i="3" s="1"/>
  <c r="T82" i="3"/>
  <c r="S82" i="3"/>
  <c r="R82" i="3"/>
  <c r="Q82" i="3"/>
  <c r="O82" i="3"/>
  <c r="N82" i="3"/>
  <c r="M82" i="3"/>
  <c r="L82" i="3"/>
  <c r="K82" i="3"/>
  <c r="J82" i="3"/>
  <c r="I82" i="3" s="1"/>
  <c r="H82" i="3"/>
  <c r="G82" i="3"/>
  <c r="BQ81" i="3"/>
  <c r="BQ80" i="3" s="1"/>
  <c r="BN81" i="3"/>
  <c r="BL81" i="3" s="1"/>
  <c r="BK81" i="3"/>
  <c r="BJ81" i="3"/>
  <c r="BJ80" i="3" s="1"/>
  <c r="BJ77" i="3" s="1"/>
  <c r="BI81" i="3"/>
  <c r="BH81" i="3" s="1"/>
  <c r="BF81" i="3"/>
  <c r="BB81" i="3"/>
  <c r="BB80" i="3" s="1"/>
  <c r="BA81" i="3"/>
  <c r="AY81" i="3"/>
  <c r="AX81" i="3"/>
  <c r="AX80" i="3" s="1"/>
  <c r="AW81" i="3"/>
  <c r="AV81" i="3" s="1"/>
  <c r="AU81" i="3"/>
  <c r="AT81" i="3"/>
  <c r="AS81" i="3"/>
  <c r="AP81" i="3"/>
  <c r="AP80" i="3" s="1"/>
  <c r="AO81" i="3"/>
  <c r="AN81" i="3"/>
  <c r="AM81" i="3"/>
  <c r="AL81" i="3"/>
  <c r="AL80" i="3" s="1"/>
  <c r="AK81" i="3"/>
  <c r="AJ81" i="3"/>
  <c r="AI81" i="3"/>
  <c r="AH81" i="3"/>
  <c r="AG81" i="3" s="1"/>
  <c r="AF81" i="3"/>
  <c r="AE81" i="3"/>
  <c r="AC81" i="3"/>
  <c r="AB81" i="3"/>
  <c r="AA81" i="3"/>
  <c r="Z81" i="3"/>
  <c r="Z80" i="3" s="1"/>
  <c r="Y81" i="3"/>
  <c r="X81" i="3"/>
  <c r="X80" i="3" s="1"/>
  <c r="W81" i="3"/>
  <c r="V81" i="3"/>
  <c r="T81" i="3"/>
  <c r="S81" i="3"/>
  <c r="S80" i="3" s="1"/>
  <c r="R81" i="3"/>
  <c r="R80" i="3" s="1"/>
  <c r="Q81" i="3"/>
  <c r="P81" i="3" s="1"/>
  <c r="O81" i="3"/>
  <c r="N81" i="3"/>
  <c r="N80" i="3" s="1"/>
  <c r="M81" i="3"/>
  <c r="L81" i="3"/>
  <c r="K81" i="3"/>
  <c r="J81" i="3"/>
  <c r="I81" i="3" s="1"/>
  <c r="H81" i="3"/>
  <c r="G81" i="3"/>
  <c r="BP80" i="3"/>
  <c r="BP77" i="3" s="1"/>
  <c r="BO80" i="3"/>
  <c r="BN80" i="3"/>
  <c r="BM80" i="3"/>
  <c r="BK80" i="3"/>
  <c r="BG80" i="3"/>
  <c r="BF80" i="3"/>
  <c r="BC80" i="3"/>
  <c r="BA80" i="3"/>
  <c r="AW80" i="3"/>
  <c r="AW77" i="3" s="1"/>
  <c r="AU80" i="3"/>
  <c r="AS80" i="3"/>
  <c r="AO80" i="3"/>
  <c r="AN80" i="3"/>
  <c r="AM80" i="3"/>
  <c r="AK80" i="3"/>
  <c r="AI80" i="3"/>
  <c r="AE80" i="3"/>
  <c r="AC80" i="3"/>
  <c r="AB80" i="3"/>
  <c r="Y80" i="3"/>
  <c r="W80" i="3"/>
  <c r="T80" i="3"/>
  <c r="Q80" i="3"/>
  <c r="O80" i="3"/>
  <c r="M80" i="3"/>
  <c r="L80" i="3"/>
  <c r="K80" i="3"/>
  <c r="H80" i="3"/>
  <c r="G80" i="3"/>
  <c r="BQ79" i="3"/>
  <c r="BN79" i="3"/>
  <c r="BL79" i="3" s="1"/>
  <c r="BK79" i="3"/>
  <c r="BK78" i="3" s="1"/>
  <c r="BK77" i="3" s="1"/>
  <c r="BJ79" i="3"/>
  <c r="BI79" i="3"/>
  <c r="BG79" i="3"/>
  <c r="BF79" i="3" s="1"/>
  <c r="BC79" i="3"/>
  <c r="BC78" i="3" s="1"/>
  <c r="BC77" i="3" s="1"/>
  <c r="BB79" i="3"/>
  <c r="BA79" i="3"/>
  <c r="AY79" i="3"/>
  <c r="AX79" i="3"/>
  <c r="AX78" i="3" s="1"/>
  <c r="AX77" i="3" s="1"/>
  <c r="AW79" i="3"/>
  <c r="AU79" i="3"/>
  <c r="AT79" i="3"/>
  <c r="AS79" i="3"/>
  <c r="AR79" i="3" s="1"/>
  <c r="AP79" i="3"/>
  <c r="AO79" i="3"/>
  <c r="AN79" i="3"/>
  <c r="AM79" i="3"/>
  <c r="AL79" i="3"/>
  <c r="AK79" i="3"/>
  <c r="AJ79" i="3"/>
  <c r="AI79" i="3"/>
  <c r="AH79" i="3"/>
  <c r="AF79" i="3"/>
  <c r="AE79" i="3"/>
  <c r="AC79" i="3"/>
  <c r="AB79" i="3"/>
  <c r="AA79" i="3"/>
  <c r="Z79" i="3"/>
  <c r="Y79" i="3"/>
  <c r="X79" i="3"/>
  <c r="W79" i="3"/>
  <c r="V79" i="3"/>
  <c r="T79" i="3"/>
  <c r="S79" i="3"/>
  <c r="R79" i="3"/>
  <c r="Q79" i="3"/>
  <c r="P79" i="3" s="1"/>
  <c r="O79" i="3"/>
  <c r="O78" i="3" s="1"/>
  <c r="O77" i="3" s="1"/>
  <c r="N79" i="3"/>
  <c r="M79" i="3"/>
  <c r="L79" i="3"/>
  <c r="K79" i="3"/>
  <c r="K78" i="3" s="1"/>
  <c r="K77" i="3" s="1"/>
  <c r="J79" i="3"/>
  <c r="H79" i="3"/>
  <c r="G79" i="3"/>
  <c r="BQ78" i="3"/>
  <c r="BQ77" i="3" s="1"/>
  <c r="BP78" i="3"/>
  <c r="BO78" i="3"/>
  <c r="BN78" i="3"/>
  <c r="BM78" i="3"/>
  <c r="BL78" i="3" s="1"/>
  <c r="BJ78" i="3"/>
  <c r="BI78" i="3"/>
  <c r="BG78" i="3"/>
  <c r="BG77" i="3" s="1"/>
  <c r="BB78" i="3"/>
  <c r="BA78" i="3"/>
  <c r="AY78" i="3"/>
  <c r="AW78" i="3"/>
  <c r="AU78" i="3"/>
  <c r="AT78" i="3"/>
  <c r="AP78" i="3"/>
  <c r="AO78" i="3"/>
  <c r="AN78" i="3"/>
  <c r="AM78" i="3"/>
  <c r="AM77" i="3" s="1"/>
  <c r="AL78" i="3"/>
  <c r="AK78" i="3"/>
  <c r="AJ78" i="3"/>
  <c r="AI78" i="3"/>
  <c r="AI77" i="3" s="1"/>
  <c r="AH78" i="3"/>
  <c r="AF78" i="3"/>
  <c r="AE78" i="3"/>
  <c r="AE77" i="3" s="1"/>
  <c r="AC78" i="3"/>
  <c r="AC77" i="3" s="1"/>
  <c r="AB78" i="3"/>
  <c r="AA78" i="3"/>
  <c r="Z78" i="3"/>
  <c r="Y78" i="3"/>
  <c r="X78" i="3"/>
  <c r="W78" i="3"/>
  <c r="V78" i="3"/>
  <c r="T78" i="3"/>
  <c r="T77" i="3" s="1"/>
  <c r="S78" i="3"/>
  <c r="R78" i="3"/>
  <c r="Q78" i="3"/>
  <c r="Q77" i="3" s="1"/>
  <c r="P78" i="3"/>
  <c r="N78" i="3"/>
  <c r="M78" i="3"/>
  <c r="L78" i="3"/>
  <c r="L77" i="3" s="1"/>
  <c r="J78" i="3"/>
  <c r="H78" i="3"/>
  <c r="G78" i="3"/>
  <c r="G77" i="3" s="1"/>
  <c r="BO77" i="3"/>
  <c r="BN77" i="3"/>
  <c r="Z77" i="3"/>
  <c r="Y77" i="3"/>
  <c r="R77" i="3"/>
  <c r="M77" i="3"/>
  <c r="BQ76" i="3"/>
  <c r="BQ75" i="3" s="1"/>
  <c r="BQ74" i="3" s="1"/>
  <c r="BN76" i="3"/>
  <c r="BL76" i="3" s="1"/>
  <c r="BL75" i="3" s="1"/>
  <c r="BL74" i="3" s="1"/>
  <c r="BK76" i="3"/>
  <c r="BJ76" i="3"/>
  <c r="BJ75" i="3" s="1"/>
  <c r="BJ74" i="3" s="1"/>
  <c r="BI76" i="3"/>
  <c r="BI75" i="3" s="1"/>
  <c r="BI74" i="3" s="1"/>
  <c r="BG76" i="3"/>
  <c r="BF76" i="3"/>
  <c r="BC76" i="3"/>
  <c r="BB76" i="3"/>
  <c r="BA76" i="3"/>
  <c r="BA75" i="3" s="1"/>
  <c r="BA74" i="3" s="1"/>
  <c r="AZ76" i="3"/>
  <c r="AZ75" i="3" s="1"/>
  <c r="AZ74" i="3" s="1"/>
  <c r="AY76" i="3"/>
  <c r="AX76" i="3"/>
  <c r="AW76" i="3"/>
  <c r="AW75" i="3" s="1"/>
  <c r="AW74" i="3" s="1"/>
  <c r="AV76" i="3"/>
  <c r="AV75" i="3" s="1"/>
  <c r="AV74" i="3" s="1"/>
  <c r="AU76" i="3"/>
  <c r="AT76" i="3"/>
  <c r="AS76" i="3"/>
  <c r="AS75" i="3" s="1"/>
  <c r="AS74" i="3" s="1"/>
  <c r="AR76" i="3"/>
  <c r="AQ76" i="3" s="1"/>
  <c r="AQ75" i="3" s="1"/>
  <c r="AQ74" i="3" s="1"/>
  <c r="AP76" i="3"/>
  <c r="AO76" i="3"/>
  <c r="AO75" i="3" s="1"/>
  <c r="AO74" i="3" s="1"/>
  <c r="AN76" i="3"/>
  <c r="AN75" i="3" s="1"/>
  <c r="AN74" i="3" s="1"/>
  <c r="AM76" i="3"/>
  <c r="AL76" i="3"/>
  <c r="AK76" i="3"/>
  <c r="AK75" i="3" s="1"/>
  <c r="AK74" i="3" s="1"/>
  <c r="AJ76" i="3"/>
  <c r="AI76" i="3"/>
  <c r="AI75" i="3" s="1"/>
  <c r="AI74" i="3" s="1"/>
  <c r="AH76" i="3"/>
  <c r="AF76" i="3"/>
  <c r="AE76" i="3"/>
  <c r="AC76" i="3"/>
  <c r="AC75" i="3" s="1"/>
  <c r="AC74" i="3" s="1"/>
  <c r="AB76" i="3"/>
  <c r="AB75" i="3" s="1"/>
  <c r="AB74" i="3" s="1"/>
  <c r="AA76" i="3"/>
  <c r="Z76" i="3"/>
  <c r="Z75" i="3" s="1"/>
  <c r="Z74" i="3" s="1"/>
  <c r="Y76" i="3"/>
  <c r="Y75" i="3" s="1"/>
  <c r="Y74" i="3" s="1"/>
  <c r="X76" i="3"/>
  <c r="W76" i="3"/>
  <c r="V76" i="3"/>
  <c r="T76" i="3"/>
  <c r="T75" i="3" s="1"/>
  <c r="T74" i="3" s="1"/>
  <c r="S76" i="3"/>
  <c r="R76" i="3"/>
  <c r="Q76" i="3"/>
  <c r="Q75" i="3" s="1"/>
  <c r="Q74" i="3" s="1"/>
  <c r="P76" i="3"/>
  <c r="P75" i="3" s="1"/>
  <c r="P74" i="3" s="1"/>
  <c r="O76" i="3"/>
  <c r="N76" i="3"/>
  <c r="M76" i="3"/>
  <c r="M75" i="3" s="1"/>
  <c r="M74" i="3" s="1"/>
  <c r="L76" i="3"/>
  <c r="K76" i="3"/>
  <c r="J76" i="3"/>
  <c r="H76" i="3"/>
  <c r="G76" i="3"/>
  <c r="G75" i="3" s="1"/>
  <c r="G74" i="3" s="1"/>
  <c r="BP75" i="3"/>
  <c r="BO75" i="3"/>
  <c r="BO74" i="3" s="1"/>
  <c r="BN75" i="3"/>
  <c r="BN74" i="3" s="1"/>
  <c r="BM75" i="3"/>
  <c r="BM74" i="3" s="1"/>
  <c r="BK75" i="3"/>
  <c r="BK74" i="3" s="1"/>
  <c r="BG75" i="3"/>
  <c r="BG74" i="3" s="1"/>
  <c r="BF75" i="3"/>
  <c r="BF74" i="3" s="1"/>
  <c r="BC75" i="3"/>
  <c r="BC74" i="3" s="1"/>
  <c r="BB75" i="3"/>
  <c r="BB74" i="3" s="1"/>
  <c r="AY75" i="3"/>
  <c r="AY74" i="3" s="1"/>
  <c r="AX75" i="3"/>
  <c r="AX74" i="3" s="1"/>
  <c r="AU75" i="3"/>
  <c r="AU74" i="3" s="1"/>
  <c r="AT75" i="3"/>
  <c r="AT74" i="3" s="1"/>
  <c r="AP75" i="3"/>
  <c r="AP74" i="3" s="1"/>
  <c r="AM75" i="3"/>
  <c r="AM74" i="3" s="1"/>
  <c r="AL75" i="3"/>
  <c r="AL74" i="3" s="1"/>
  <c r="AH75" i="3"/>
  <c r="AH74" i="3" s="1"/>
  <c r="AE75" i="3"/>
  <c r="AE74" i="3" s="1"/>
  <c r="AA75" i="3"/>
  <c r="AA74" i="3" s="1"/>
  <c r="W75" i="3"/>
  <c r="W74" i="3" s="1"/>
  <c r="V75" i="3"/>
  <c r="V74" i="3" s="1"/>
  <c r="S75" i="3"/>
  <c r="S74" i="3" s="1"/>
  <c r="R75" i="3"/>
  <c r="R74" i="3" s="1"/>
  <c r="O75" i="3"/>
  <c r="O74" i="3" s="1"/>
  <c r="N75" i="3"/>
  <c r="N74" i="3" s="1"/>
  <c r="K75" i="3"/>
  <c r="K74" i="3" s="1"/>
  <c r="J75" i="3"/>
  <c r="J74" i="3" s="1"/>
  <c r="BP74" i="3"/>
  <c r="BQ73" i="3"/>
  <c r="BN73" i="3"/>
  <c r="BN72" i="3" s="1"/>
  <c r="BL73" i="3"/>
  <c r="BL72" i="3" s="1"/>
  <c r="BK73" i="3"/>
  <c r="BJ73" i="3"/>
  <c r="BI73" i="3"/>
  <c r="BG73" i="3"/>
  <c r="BF73" i="3" s="1"/>
  <c r="BC73" i="3"/>
  <c r="BB73" i="3"/>
  <c r="BA73" i="3"/>
  <c r="BA72" i="3" s="1"/>
  <c r="AY73" i="3"/>
  <c r="AX73" i="3"/>
  <c r="AW73" i="3"/>
  <c r="AU73" i="3"/>
  <c r="AT73" i="3"/>
  <c r="AT72" i="3" s="1"/>
  <c r="AS73" i="3"/>
  <c r="AP73" i="3"/>
  <c r="AO73" i="3"/>
  <c r="AN73" i="3"/>
  <c r="AN72" i="3" s="1"/>
  <c r="AM73" i="3"/>
  <c r="AM72" i="3" s="1"/>
  <c r="AL73" i="3"/>
  <c r="AK73" i="3"/>
  <c r="AK72" i="3" s="1"/>
  <c r="AJ73" i="3"/>
  <c r="AJ72" i="3" s="1"/>
  <c r="AI73" i="3"/>
  <c r="AH73" i="3"/>
  <c r="AF73" i="3"/>
  <c r="AF72" i="3" s="1"/>
  <c r="AE73" i="3"/>
  <c r="AC73" i="3"/>
  <c r="AB73" i="3"/>
  <c r="AB72" i="3" s="1"/>
  <c r="AA73" i="3"/>
  <c r="AA72" i="3" s="1"/>
  <c r="Z73" i="3"/>
  <c r="Z72" i="3" s="1"/>
  <c r="Y73" i="3"/>
  <c r="X73" i="3"/>
  <c r="X72" i="3" s="1"/>
  <c r="W73" i="3"/>
  <c r="V73" i="3"/>
  <c r="V72" i="3" s="1"/>
  <c r="T73" i="3"/>
  <c r="T72" i="3" s="1"/>
  <c r="S73" i="3"/>
  <c r="S72" i="3" s="1"/>
  <c r="R73" i="3"/>
  <c r="Q73" i="3"/>
  <c r="P73" i="3" s="1"/>
  <c r="P72" i="3" s="1"/>
  <c r="O73" i="3"/>
  <c r="O72" i="3" s="1"/>
  <c r="N73" i="3"/>
  <c r="N72" i="3" s="1"/>
  <c r="M73" i="3"/>
  <c r="M72" i="3" s="1"/>
  <c r="L73" i="3"/>
  <c r="L72" i="3" s="1"/>
  <c r="K73" i="3"/>
  <c r="J73" i="3"/>
  <c r="H73" i="3"/>
  <c r="H72" i="3" s="1"/>
  <c r="G73" i="3"/>
  <c r="BQ72" i="3"/>
  <c r="BP72" i="3"/>
  <c r="BO72" i="3"/>
  <c r="BM72" i="3"/>
  <c r="BJ72" i="3"/>
  <c r="BI72" i="3"/>
  <c r="BB72" i="3"/>
  <c r="AX72" i="3"/>
  <c r="AW72" i="3"/>
  <c r="AS72" i="3"/>
  <c r="AP72" i="3"/>
  <c r="AO72" i="3"/>
  <c r="AL72" i="3"/>
  <c r="AH72" i="3"/>
  <c r="AC72" i="3"/>
  <c r="Y72" i="3"/>
  <c r="R72" i="3"/>
  <c r="J72" i="3"/>
  <c r="BQ71" i="3"/>
  <c r="BN71" i="3"/>
  <c r="BL71" i="3"/>
  <c r="BL70" i="3" s="1"/>
  <c r="BK71" i="3"/>
  <c r="BH71" i="3" s="1"/>
  <c r="BJ71" i="3"/>
  <c r="BI71" i="3"/>
  <c r="BI70" i="3" s="1"/>
  <c r="BG71" i="3"/>
  <c r="BF71" i="3" s="1"/>
  <c r="BF70" i="3" s="1"/>
  <c r="BC71" i="3"/>
  <c r="BB71" i="3"/>
  <c r="BA71" i="3"/>
  <c r="BA70" i="3" s="1"/>
  <c r="AY71" i="3"/>
  <c r="AX71" i="3"/>
  <c r="AX70" i="3" s="1"/>
  <c r="AX69" i="3" s="1"/>
  <c r="AW71" i="3"/>
  <c r="AW70" i="3" s="1"/>
  <c r="AW69" i="3" s="1"/>
  <c r="AU71" i="3"/>
  <c r="AT71" i="3"/>
  <c r="AS71" i="3"/>
  <c r="AS70" i="3" s="1"/>
  <c r="AS69" i="3" s="1"/>
  <c r="AP71" i="3"/>
  <c r="AO71" i="3"/>
  <c r="AO70" i="3" s="1"/>
  <c r="AN71" i="3"/>
  <c r="AN70" i="3" s="1"/>
  <c r="AN69" i="3" s="1"/>
  <c r="AM71" i="3"/>
  <c r="AL71" i="3"/>
  <c r="AK71" i="3"/>
  <c r="AK70" i="3" s="1"/>
  <c r="AJ71" i="3"/>
  <c r="AI71" i="3"/>
  <c r="AH71" i="3"/>
  <c r="AF71" i="3"/>
  <c r="AE71" i="3"/>
  <c r="AE70" i="3" s="1"/>
  <c r="AC71" i="3"/>
  <c r="AC70" i="3" s="1"/>
  <c r="AB71" i="3"/>
  <c r="AB70" i="3" s="1"/>
  <c r="AB69" i="3" s="1"/>
  <c r="AA71" i="3"/>
  <c r="Z71" i="3"/>
  <c r="Y71" i="3"/>
  <c r="Y70" i="3" s="1"/>
  <c r="Y69" i="3" s="1"/>
  <c r="X71" i="3"/>
  <c r="W71" i="3"/>
  <c r="W70" i="3" s="1"/>
  <c r="V71" i="3"/>
  <c r="V70" i="3" s="1"/>
  <c r="V69" i="3" s="1"/>
  <c r="T71" i="3"/>
  <c r="T70" i="3" s="1"/>
  <c r="T69" i="3" s="1"/>
  <c r="S71" i="3"/>
  <c r="R71" i="3"/>
  <c r="Q71" i="3"/>
  <c r="Q70" i="3" s="1"/>
  <c r="O71" i="3"/>
  <c r="N71" i="3"/>
  <c r="N70" i="3" s="1"/>
  <c r="N69" i="3" s="1"/>
  <c r="M71" i="3"/>
  <c r="M70" i="3" s="1"/>
  <c r="L71" i="3"/>
  <c r="K71" i="3"/>
  <c r="J71" i="3"/>
  <c r="H71" i="3"/>
  <c r="G71" i="3"/>
  <c r="BQ70" i="3"/>
  <c r="BP70" i="3"/>
  <c r="BP69" i="3" s="1"/>
  <c r="BO70" i="3"/>
  <c r="BO69" i="3" s="1"/>
  <c r="BN70" i="3"/>
  <c r="BM70" i="3"/>
  <c r="BJ70" i="3"/>
  <c r="BJ69" i="3" s="1"/>
  <c r="BC70" i="3"/>
  <c r="BB70" i="3"/>
  <c r="BB69" i="3" s="1"/>
  <c r="AY70" i="3"/>
  <c r="AU70" i="3"/>
  <c r="AT70" i="3"/>
  <c r="AP70" i="3"/>
  <c r="AP69" i="3" s="1"/>
  <c r="AM70" i="3"/>
  <c r="AM69" i="3" s="1"/>
  <c r="AL70" i="3"/>
  <c r="AL69" i="3" s="1"/>
  <c r="AI70" i="3"/>
  <c r="AH70" i="3"/>
  <c r="AH69" i="3" s="1"/>
  <c r="AA70" i="3"/>
  <c r="AA69" i="3" s="1"/>
  <c r="Z70" i="3"/>
  <c r="S70" i="3"/>
  <c r="S69" i="3" s="1"/>
  <c r="R70" i="3"/>
  <c r="R69" i="3" s="1"/>
  <c r="O70" i="3"/>
  <c r="K70" i="3"/>
  <c r="J70" i="3"/>
  <c r="J69" i="3" s="1"/>
  <c r="G70" i="3"/>
  <c r="BQ68" i="3"/>
  <c r="BN68" i="3"/>
  <c r="BL68" i="3" s="1"/>
  <c r="BK68" i="3"/>
  <c r="BJ68" i="3"/>
  <c r="BI68" i="3"/>
  <c r="BG68" i="3"/>
  <c r="BF68" i="3" s="1"/>
  <c r="BC68" i="3"/>
  <c r="BB68" i="3"/>
  <c r="BA68" i="3"/>
  <c r="AY68" i="3"/>
  <c r="AX68" i="3"/>
  <c r="AW68" i="3"/>
  <c r="AU68" i="3"/>
  <c r="AT68" i="3"/>
  <c r="AS68" i="3"/>
  <c r="AP68" i="3"/>
  <c r="AO68" i="3"/>
  <c r="AN68" i="3"/>
  <c r="AM68" i="3"/>
  <c r="AL68" i="3"/>
  <c r="AK68" i="3"/>
  <c r="AJ68" i="3"/>
  <c r="AI68" i="3"/>
  <c r="AH68" i="3"/>
  <c r="AF68" i="3"/>
  <c r="AE68" i="3"/>
  <c r="AC68" i="3"/>
  <c r="AB68" i="3"/>
  <c r="AA68" i="3"/>
  <c r="Z68" i="3"/>
  <c r="Y68" i="3"/>
  <c r="X68" i="3"/>
  <c r="W68" i="3"/>
  <c r="U68" i="3" s="1"/>
  <c r="V68" i="3"/>
  <c r="T68" i="3"/>
  <c r="S68" i="3"/>
  <c r="R68" i="3"/>
  <c r="P68" i="3" s="1"/>
  <c r="Q68" i="3"/>
  <c r="O68" i="3"/>
  <c r="N68" i="3"/>
  <c r="M68" i="3"/>
  <c r="L68" i="3"/>
  <c r="K68" i="3"/>
  <c r="J68" i="3"/>
  <c r="H68" i="3"/>
  <c r="G68" i="3"/>
  <c r="BQ67" i="3"/>
  <c r="BQ66" i="3" s="1"/>
  <c r="BN67" i="3"/>
  <c r="BL67" i="3" s="1"/>
  <c r="BL66" i="3" s="1"/>
  <c r="BK67" i="3"/>
  <c r="BK66" i="3" s="1"/>
  <c r="BJ67" i="3"/>
  <c r="BI67" i="3"/>
  <c r="BI66" i="3" s="1"/>
  <c r="BG67" i="3"/>
  <c r="BG66" i="3" s="1"/>
  <c r="BC67" i="3"/>
  <c r="BC66" i="3" s="1"/>
  <c r="BB67" i="3"/>
  <c r="BA67" i="3"/>
  <c r="AY67" i="3"/>
  <c r="AY66" i="3" s="1"/>
  <c r="AX67" i="3"/>
  <c r="AW67" i="3"/>
  <c r="AW66" i="3" s="1"/>
  <c r="AU67" i="3"/>
  <c r="AU66" i="3" s="1"/>
  <c r="AT67" i="3"/>
  <c r="AS67" i="3"/>
  <c r="AP67" i="3"/>
  <c r="AP66" i="3" s="1"/>
  <c r="AO67" i="3"/>
  <c r="AO66" i="3" s="1"/>
  <c r="AN67" i="3"/>
  <c r="AM67" i="3"/>
  <c r="AM66" i="3" s="1"/>
  <c r="AL67" i="3"/>
  <c r="AL66" i="3" s="1"/>
  <c r="AK67" i="3"/>
  <c r="AK66" i="3" s="1"/>
  <c r="AJ67" i="3"/>
  <c r="AI67" i="3"/>
  <c r="AI66" i="3" s="1"/>
  <c r="AH67" i="3"/>
  <c r="AF67" i="3"/>
  <c r="AF66" i="3" s="1"/>
  <c r="AE67" i="3"/>
  <c r="AE66" i="3" s="1"/>
  <c r="AC67" i="3"/>
  <c r="AB67" i="3"/>
  <c r="AB66" i="3" s="1"/>
  <c r="AA67" i="3"/>
  <c r="AA66" i="3" s="1"/>
  <c r="Z67" i="3"/>
  <c r="Z66" i="3" s="1"/>
  <c r="Y67" i="3"/>
  <c r="X67" i="3"/>
  <c r="W67" i="3"/>
  <c r="W66" i="3" s="1"/>
  <c r="V67" i="3"/>
  <c r="T67" i="3"/>
  <c r="S67" i="3"/>
  <c r="S66" i="3" s="1"/>
  <c r="R67" i="3"/>
  <c r="Q67" i="3"/>
  <c r="O67" i="3"/>
  <c r="O66" i="3" s="1"/>
  <c r="N67" i="3"/>
  <c r="M67" i="3"/>
  <c r="M66" i="3" s="1"/>
  <c r="L67" i="3"/>
  <c r="K67" i="3"/>
  <c r="K66" i="3" s="1"/>
  <c r="J67" i="3"/>
  <c r="H67" i="3"/>
  <c r="G67" i="3"/>
  <c r="G66" i="3" s="1"/>
  <c r="BP66" i="3"/>
  <c r="BO66" i="3"/>
  <c r="BN66" i="3"/>
  <c r="BM66" i="3"/>
  <c r="BA66" i="3"/>
  <c r="AS66" i="3"/>
  <c r="AN66" i="3"/>
  <c r="AJ66" i="3"/>
  <c r="AC66" i="3"/>
  <c r="Y66" i="3"/>
  <c r="X66" i="3"/>
  <c r="T66" i="3"/>
  <c r="Q66" i="3"/>
  <c r="L66" i="3"/>
  <c r="H66" i="3"/>
  <c r="BQ65" i="3"/>
  <c r="BN65" i="3"/>
  <c r="BL65" i="3"/>
  <c r="BK65" i="3"/>
  <c r="BJ65" i="3"/>
  <c r="BI65" i="3"/>
  <c r="BG65" i="3"/>
  <c r="BF65" i="3" s="1"/>
  <c r="BC65" i="3"/>
  <c r="BB65" i="3"/>
  <c r="BA65" i="3"/>
  <c r="AY65" i="3"/>
  <c r="AX65" i="3"/>
  <c r="AW65" i="3"/>
  <c r="AU65" i="3"/>
  <c r="AT65" i="3"/>
  <c r="AS65" i="3"/>
  <c r="AP65" i="3"/>
  <c r="AO65" i="3"/>
  <c r="AN65" i="3"/>
  <c r="AM65" i="3"/>
  <c r="AL65" i="3"/>
  <c r="AK65" i="3"/>
  <c r="AJ65" i="3"/>
  <c r="AI65" i="3"/>
  <c r="AG65" i="3" s="1"/>
  <c r="AH65" i="3"/>
  <c r="AF65" i="3"/>
  <c r="AE65" i="3"/>
  <c r="AC65" i="3"/>
  <c r="AB65" i="3"/>
  <c r="AA65" i="3"/>
  <c r="Z65" i="3"/>
  <c r="Y65" i="3"/>
  <c r="X65" i="3"/>
  <c r="W65" i="3"/>
  <c r="V65" i="3"/>
  <c r="T65" i="3"/>
  <c r="S65" i="3"/>
  <c r="R65" i="3"/>
  <c r="Q65" i="3"/>
  <c r="P65" i="3"/>
  <c r="O65" i="3"/>
  <c r="N65" i="3"/>
  <c r="M65" i="3"/>
  <c r="L65" i="3"/>
  <c r="K65" i="3"/>
  <c r="J65" i="3"/>
  <c r="H65" i="3"/>
  <c r="G65" i="3"/>
  <c r="BQ64" i="3"/>
  <c r="BN64" i="3"/>
  <c r="BL64" i="3"/>
  <c r="BK64" i="3"/>
  <c r="BJ64" i="3"/>
  <c r="BI64" i="3"/>
  <c r="BG64" i="3"/>
  <c r="BF64" i="3" s="1"/>
  <c r="BC64" i="3"/>
  <c r="BB64" i="3"/>
  <c r="BA64" i="3"/>
  <c r="AY64" i="3"/>
  <c r="AX64" i="3"/>
  <c r="AV64" i="3" s="1"/>
  <c r="AW64" i="3"/>
  <c r="AU64" i="3"/>
  <c r="AT64" i="3"/>
  <c r="AS64" i="3"/>
  <c r="AP64" i="3"/>
  <c r="AO64" i="3"/>
  <c r="AN64" i="3"/>
  <c r="AM64" i="3"/>
  <c r="AL64" i="3"/>
  <c r="AK64" i="3"/>
  <c r="AJ64" i="3"/>
  <c r="AI64" i="3"/>
  <c r="AH64" i="3"/>
  <c r="AF64" i="3"/>
  <c r="AE64" i="3"/>
  <c r="AC64" i="3"/>
  <c r="AB64" i="3"/>
  <c r="AA64" i="3"/>
  <c r="Z64" i="3"/>
  <c r="Y64" i="3"/>
  <c r="X64" i="3"/>
  <c r="W64" i="3"/>
  <c r="V64" i="3"/>
  <c r="T64" i="3"/>
  <c r="S64" i="3"/>
  <c r="R64" i="3"/>
  <c r="Q64" i="3"/>
  <c r="O64" i="3"/>
  <c r="O61" i="3" s="1"/>
  <c r="N64" i="3"/>
  <c r="M64" i="3"/>
  <c r="L64" i="3"/>
  <c r="K64" i="3"/>
  <c r="K61" i="3" s="1"/>
  <c r="J64" i="3"/>
  <c r="H64" i="3"/>
  <c r="G64" i="3"/>
  <c r="BQ63" i="3"/>
  <c r="BN63" i="3"/>
  <c r="BL63" i="3" s="1"/>
  <c r="BK63" i="3"/>
  <c r="BJ63" i="3"/>
  <c r="BJ61" i="3" s="1"/>
  <c r="BI63" i="3"/>
  <c r="BG63" i="3"/>
  <c r="BF63" i="3" s="1"/>
  <c r="BC63" i="3"/>
  <c r="BB63" i="3"/>
  <c r="BA63" i="3"/>
  <c r="AY63" i="3"/>
  <c r="AX63" i="3"/>
  <c r="AW63" i="3"/>
  <c r="AV63" i="3" s="1"/>
  <c r="AU63" i="3"/>
  <c r="AT63" i="3"/>
  <c r="AS63" i="3"/>
  <c r="AR63" i="3" s="1"/>
  <c r="AP63" i="3"/>
  <c r="AO63" i="3"/>
  <c r="AN63" i="3"/>
  <c r="AM63" i="3"/>
  <c r="AL63" i="3"/>
  <c r="AK63" i="3"/>
  <c r="AJ63" i="3"/>
  <c r="AI63" i="3"/>
  <c r="AH63" i="3"/>
  <c r="AG63" i="3" s="1"/>
  <c r="AF63" i="3"/>
  <c r="AE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 s="1"/>
  <c r="O63" i="3"/>
  <c r="N63" i="3"/>
  <c r="M63" i="3"/>
  <c r="L63" i="3"/>
  <c r="I63" i="3" s="1"/>
  <c r="K63" i="3"/>
  <c r="J63" i="3"/>
  <c r="H63" i="3"/>
  <c r="G63" i="3"/>
  <c r="BQ62" i="3"/>
  <c r="BN62" i="3"/>
  <c r="BL62" i="3" s="1"/>
  <c r="BL61" i="3" s="1"/>
  <c r="BK62" i="3"/>
  <c r="BJ62" i="3"/>
  <c r="BI62" i="3"/>
  <c r="BG62" i="3"/>
  <c r="BF62" i="3" s="1"/>
  <c r="BC62" i="3"/>
  <c r="BB62" i="3"/>
  <c r="BA62" i="3"/>
  <c r="BA61" i="3" s="1"/>
  <c r="AY62" i="3"/>
  <c r="AX62" i="3"/>
  <c r="AX61" i="3" s="1"/>
  <c r="AW62" i="3"/>
  <c r="AU62" i="3"/>
  <c r="AT62" i="3"/>
  <c r="AS62" i="3"/>
  <c r="AS61" i="3" s="1"/>
  <c r="AP62" i="3"/>
  <c r="AO62" i="3"/>
  <c r="AO61" i="3" s="1"/>
  <c r="AN62" i="3"/>
  <c r="AN61" i="3" s="1"/>
  <c r="AM62" i="3"/>
  <c r="AM61" i="3" s="1"/>
  <c r="AL62" i="3"/>
  <c r="AK62" i="3"/>
  <c r="AK61" i="3" s="1"/>
  <c r="AJ62" i="3"/>
  <c r="AI62" i="3"/>
  <c r="AI61" i="3" s="1"/>
  <c r="AH62" i="3"/>
  <c r="AF62" i="3"/>
  <c r="AF61" i="3" s="1"/>
  <c r="AE62" i="3"/>
  <c r="AC62" i="3"/>
  <c r="AC61" i="3" s="1"/>
  <c r="AB62" i="3"/>
  <c r="AB61" i="3" s="1"/>
  <c r="AA62" i="3"/>
  <c r="Z62" i="3"/>
  <c r="Z61" i="3" s="1"/>
  <c r="Y62" i="3"/>
  <c r="Y61" i="3" s="1"/>
  <c r="X62" i="3"/>
  <c r="X61" i="3" s="1"/>
  <c r="W62" i="3"/>
  <c r="V62" i="3"/>
  <c r="V61" i="3" s="1"/>
  <c r="U62" i="3"/>
  <c r="T62" i="3"/>
  <c r="S62" i="3"/>
  <c r="R62" i="3"/>
  <c r="Q62" i="3"/>
  <c r="Q61" i="3" s="1"/>
  <c r="O62" i="3"/>
  <c r="N62" i="3"/>
  <c r="M62" i="3"/>
  <c r="M61" i="3" s="1"/>
  <c r="L62" i="3"/>
  <c r="L61" i="3" s="1"/>
  <c r="K62" i="3"/>
  <c r="J62" i="3"/>
  <c r="H62" i="3"/>
  <c r="G62" i="3"/>
  <c r="BP61" i="3"/>
  <c r="BO61" i="3"/>
  <c r="BN61" i="3"/>
  <c r="BM61" i="3"/>
  <c r="BG61" i="3"/>
  <c r="AY61" i="3"/>
  <c r="AU61" i="3"/>
  <c r="AT61" i="3"/>
  <c r="AP61" i="3"/>
  <c r="AH61" i="3"/>
  <c r="AA61" i="3"/>
  <c r="S61" i="3"/>
  <c r="R61" i="3"/>
  <c r="J61" i="3"/>
  <c r="G61" i="3"/>
  <c r="BQ60" i="3"/>
  <c r="BN60" i="3"/>
  <c r="BL60" i="3" s="1"/>
  <c r="BK60" i="3"/>
  <c r="BJ60" i="3"/>
  <c r="BH60" i="3" s="1"/>
  <c r="BI60" i="3"/>
  <c r="BG60" i="3"/>
  <c r="BF60" i="3" s="1"/>
  <c r="BC60" i="3"/>
  <c r="AZ60" i="3" s="1"/>
  <c r="BB60" i="3"/>
  <c r="BA60" i="3"/>
  <c r="AY60" i="3"/>
  <c r="AV60" i="3" s="1"/>
  <c r="AX60" i="3"/>
  <c r="AW60" i="3"/>
  <c r="AU60" i="3"/>
  <c r="AR60" i="3" s="1"/>
  <c r="AQ60" i="3" s="1"/>
  <c r="AT60" i="3"/>
  <c r="AS60" i="3"/>
  <c r="AP60" i="3"/>
  <c r="AO60" i="3"/>
  <c r="AN60" i="3"/>
  <c r="AM60" i="3"/>
  <c r="AL60" i="3"/>
  <c r="AK60" i="3"/>
  <c r="AJ60" i="3"/>
  <c r="AI60" i="3"/>
  <c r="AH60" i="3"/>
  <c r="AF60" i="3"/>
  <c r="AE60" i="3"/>
  <c r="AC60" i="3"/>
  <c r="AB60" i="3"/>
  <c r="AA60" i="3"/>
  <c r="Z60" i="3"/>
  <c r="Y60" i="3"/>
  <c r="Y58" i="3" s="1"/>
  <c r="X60" i="3"/>
  <c r="W60" i="3"/>
  <c r="V60" i="3"/>
  <c r="T60" i="3"/>
  <c r="S60" i="3"/>
  <c r="R60" i="3"/>
  <c r="Q60" i="3"/>
  <c r="P60" i="3"/>
  <c r="O60" i="3"/>
  <c r="N60" i="3"/>
  <c r="M60" i="3"/>
  <c r="L60" i="3"/>
  <c r="K60" i="3"/>
  <c r="J60" i="3"/>
  <c r="H60" i="3"/>
  <c r="G60" i="3"/>
  <c r="BQ59" i="3"/>
  <c r="BQ58" i="3" s="1"/>
  <c r="BN59" i="3"/>
  <c r="BL59" i="3" s="1"/>
  <c r="BL58" i="3" s="1"/>
  <c r="BK59" i="3"/>
  <c r="BJ59" i="3"/>
  <c r="BI59" i="3"/>
  <c r="BG59" i="3"/>
  <c r="BF59" i="3" s="1"/>
  <c r="BC59" i="3"/>
  <c r="BB59" i="3"/>
  <c r="BB58" i="3" s="1"/>
  <c r="BA59" i="3"/>
  <c r="BA58" i="3" s="1"/>
  <c r="AY59" i="3"/>
  <c r="AX59" i="3"/>
  <c r="AW59" i="3"/>
  <c r="AU59" i="3"/>
  <c r="AT59" i="3"/>
  <c r="AS59" i="3"/>
  <c r="AP59" i="3"/>
  <c r="AO59" i="3"/>
  <c r="AN59" i="3"/>
  <c r="AN58" i="3" s="1"/>
  <c r="AM59" i="3"/>
  <c r="AL59" i="3"/>
  <c r="AL58" i="3" s="1"/>
  <c r="AK59" i="3"/>
  <c r="AK58" i="3" s="1"/>
  <c r="AJ59" i="3"/>
  <c r="AJ58" i="3" s="1"/>
  <c r="AI59" i="3"/>
  <c r="AH59" i="3"/>
  <c r="AF59" i="3"/>
  <c r="AF58" i="3" s="1"/>
  <c r="AE59" i="3"/>
  <c r="AC59" i="3"/>
  <c r="AB59" i="3"/>
  <c r="AB58" i="3" s="1"/>
  <c r="AA59" i="3"/>
  <c r="AA58" i="3" s="1"/>
  <c r="Z59" i="3"/>
  <c r="Y59" i="3"/>
  <c r="X59" i="3"/>
  <c r="X58" i="3" s="1"/>
  <c r="W59" i="3"/>
  <c r="W58" i="3" s="1"/>
  <c r="V59" i="3"/>
  <c r="T59" i="3"/>
  <c r="S59" i="3"/>
  <c r="S58" i="3" s="1"/>
  <c r="R59" i="3"/>
  <c r="Q59" i="3"/>
  <c r="O59" i="3"/>
  <c r="N59" i="3"/>
  <c r="N58" i="3" s="1"/>
  <c r="M59" i="3"/>
  <c r="L59" i="3"/>
  <c r="K59" i="3"/>
  <c r="J59" i="3"/>
  <c r="H59" i="3"/>
  <c r="H58" i="3" s="1"/>
  <c r="G59" i="3"/>
  <c r="BP58" i="3"/>
  <c r="BO58" i="3"/>
  <c r="BN58" i="3"/>
  <c r="BM58" i="3"/>
  <c r="BJ58" i="3"/>
  <c r="BI58" i="3"/>
  <c r="AX58" i="3"/>
  <c r="AW58" i="3"/>
  <c r="AT58" i="3"/>
  <c r="AS58" i="3"/>
  <c r="AP58" i="3"/>
  <c r="AO58" i="3"/>
  <c r="AH58" i="3"/>
  <c r="AC58" i="3"/>
  <c r="Z58" i="3"/>
  <c r="V58" i="3"/>
  <c r="R58" i="3"/>
  <c r="Q58" i="3"/>
  <c r="M58" i="3"/>
  <c r="J58" i="3"/>
  <c r="BQ57" i="3"/>
  <c r="BO57" i="3"/>
  <c r="BN57" i="3"/>
  <c r="BL57" i="3" s="1"/>
  <c r="BK57" i="3"/>
  <c r="BJ57" i="3"/>
  <c r="BI57" i="3"/>
  <c r="BG57" i="3"/>
  <c r="BF57" i="3"/>
  <c r="BC57" i="3"/>
  <c r="BB57" i="3"/>
  <c r="BA57" i="3"/>
  <c r="AZ57" i="3" s="1"/>
  <c r="AY57" i="3"/>
  <c r="AX57" i="3"/>
  <c r="AW57" i="3"/>
  <c r="AU57" i="3"/>
  <c r="AT57" i="3"/>
  <c r="AS57" i="3"/>
  <c r="AP57" i="3"/>
  <c r="AO57" i="3"/>
  <c r="AN57" i="3"/>
  <c r="AM57" i="3"/>
  <c r="AL57" i="3"/>
  <c r="AK57" i="3"/>
  <c r="AJ57" i="3"/>
  <c r="AI57" i="3"/>
  <c r="AH57" i="3"/>
  <c r="AG57" i="3"/>
  <c r="AF57" i="3"/>
  <c r="AE57" i="3"/>
  <c r="AC57" i="3"/>
  <c r="AB57" i="3"/>
  <c r="AA57" i="3"/>
  <c r="Z57" i="3"/>
  <c r="Y57" i="3"/>
  <c r="X57" i="3"/>
  <c r="W57" i="3"/>
  <c r="U57" i="3" s="1"/>
  <c r="V57" i="3"/>
  <c r="T57" i="3"/>
  <c r="S57" i="3"/>
  <c r="R57" i="3"/>
  <c r="Q57" i="3"/>
  <c r="P57" i="3" s="1"/>
  <c r="O57" i="3"/>
  <c r="N57" i="3"/>
  <c r="M57" i="3"/>
  <c r="L57" i="3"/>
  <c r="K57" i="3"/>
  <c r="J57" i="3"/>
  <c r="I57" i="3" s="1"/>
  <c r="H57" i="3"/>
  <c r="G57" i="3"/>
  <c r="BQ56" i="3"/>
  <c r="BO56" i="3"/>
  <c r="BN56" i="3"/>
  <c r="BL56" i="3" s="1"/>
  <c r="BK56" i="3"/>
  <c r="BJ56" i="3"/>
  <c r="BI56" i="3"/>
  <c r="BG56" i="3"/>
  <c r="BF56" i="3"/>
  <c r="BC56" i="3"/>
  <c r="BB56" i="3"/>
  <c r="BA56" i="3"/>
  <c r="AY56" i="3"/>
  <c r="AX56" i="3"/>
  <c r="AW56" i="3"/>
  <c r="AU56" i="3"/>
  <c r="AT56" i="3"/>
  <c r="AS56" i="3"/>
  <c r="AR56" i="3" s="1"/>
  <c r="AP56" i="3"/>
  <c r="AO56" i="3"/>
  <c r="AN56" i="3"/>
  <c r="AM56" i="3"/>
  <c r="AL56" i="3"/>
  <c r="AK56" i="3"/>
  <c r="AJ56" i="3"/>
  <c r="AI56" i="3"/>
  <c r="AG56" i="3" s="1"/>
  <c r="AH56" i="3"/>
  <c r="AF56" i="3"/>
  <c r="AE56" i="3"/>
  <c r="AC56" i="3"/>
  <c r="AB56" i="3"/>
  <c r="AA56" i="3"/>
  <c r="Z56" i="3"/>
  <c r="Y56" i="3"/>
  <c r="X56" i="3"/>
  <c r="W56" i="3"/>
  <c r="V56" i="3"/>
  <c r="T56" i="3"/>
  <c r="S56" i="3"/>
  <c r="R56" i="3"/>
  <c r="Q56" i="3"/>
  <c r="O56" i="3"/>
  <c r="N56" i="3"/>
  <c r="M56" i="3"/>
  <c r="L56" i="3"/>
  <c r="K56" i="3"/>
  <c r="J56" i="3"/>
  <c r="I56" i="3"/>
  <c r="H56" i="3"/>
  <c r="G56" i="3"/>
  <c r="BQ55" i="3"/>
  <c r="BO55" i="3"/>
  <c r="BN55" i="3"/>
  <c r="BK55" i="3"/>
  <c r="BJ55" i="3"/>
  <c r="BI55" i="3"/>
  <c r="BG55" i="3"/>
  <c r="BF55" i="3" s="1"/>
  <c r="BC55" i="3"/>
  <c r="BB55" i="3"/>
  <c r="BA55" i="3"/>
  <c r="AY55" i="3"/>
  <c r="AX55" i="3"/>
  <c r="AW55" i="3"/>
  <c r="AV55" i="3" s="1"/>
  <c r="AU55" i="3"/>
  <c r="AT55" i="3"/>
  <c r="AS55" i="3"/>
  <c r="AR55" i="3" s="1"/>
  <c r="AP55" i="3"/>
  <c r="AO55" i="3"/>
  <c r="AN55" i="3"/>
  <c r="AM55" i="3"/>
  <c r="AL55" i="3"/>
  <c r="AK55" i="3"/>
  <c r="AJ55" i="3"/>
  <c r="AI55" i="3"/>
  <c r="AH55" i="3"/>
  <c r="AG55" i="3" s="1"/>
  <c r="AF55" i="3"/>
  <c r="AE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 s="1"/>
  <c r="O55" i="3"/>
  <c r="N55" i="3"/>
  <c r="M55" i="3"/>
  <c r="L55" i="3"/>
  <c r="I55" i="3" s="1"/>
  <c r="K55" i="3"/>
  <c r="J55" i="3"/>
  <c r="H55" i="3"/>
  <c r="G55" i="3"/>
  <c r="BQ54" i="3"/>
  <c r="BO54" i="3"/>
  <c r="BN54" i="3"/>
  <c r="BL54" i="3" s="1"/>
  <c r="BK54" i="3"/>
  <c r="BJ54" i="3"/>
  <c r="BI54" i="3"/>
  <c r="BG54" i="3"/>
  <c r="BF54" i="3" s="1"/>
  <c r="BF53" i="3" s="1"/>
  <c r="BC54" i="3"/>
  <c r="BB54" i="3"/>
  <c r="BA54" i="3"/>
  <c r="AZ54" i="3" s="1"/>
  <c r="AY54" i="3"/>
  <c r="AX54" i="3"/>
  <c r="AW54" i="3"/>
  <c r="AV54" i="3" s="1"/>
  <c r="AU54" i="3"/>
  <c r="AT54" i="3"/>
  <c r="AT53" i="3" s="1"/>
  <c r="AS54" i="3"/>
  <c r="AR54" i="3" s="1"/>
  <c r="AP54" i="3"/>
  <c r="AP53" i="3" s="1"/>
  <c r="AP52" i="3" s="1"/>
  <c r="AO54" i="3"/>
  <c r="AN54" i="3"/>
  <c r="AM54" i="3"/>
  <c r="AL54" i="3"/>
  <c r="AL53" i="3" s="1"/>
  <c r="AK54" i="3"/>
  <c r="AJ54" i="3"/>
  <c r="AI54" i="3"/>
  <c r="AI53" i="3" s="1"/>
  <c r="AH54" i="3"/>
  <c r="AH53" i="3" s="1"/>
  <c r="AF54" i="3"/>
  <c r="AE54" i="3"/>
  <c r="AC54" i="3"/>
  <c r="AC53" i="3" s="1"/>
  <c r="AB54" i="3"/>
  <c r="AA54" i="3"/>
  <c r="Z54" i="3"/>
  <c r="Z53" i="3" s="1"/>
  <c r="Z52" i="3" s="1"/>
  <c r="Y54" i="3"/>
  <c r="Y53" i="3" s="1"/>
  <c r="Y52" i="3" s="1"/>
  <c r="X54" i="3"/>
  <c r="W54" i="3"/>
  <c r="V54" i="3"/>
  <c r="V53" i="3" s="1"/>
  <c r="U54" i="3"/>
  <c r="T54" i="3"/>
  <c r="S54" i="3"/>
  <c r="R54" i="3"/>
  <c r="R53" i="3" s="1"/>
  <c r="Q54" i="3"/>
  <c r="P54" i="3" s="1"/>
  <c r="O54" i="3"/>
  <c r="N54" i="3"/>
  <c r="N53" i="3" s="1"/>
  <c r="M54" i="3"/>
  <c r="M53" i="3" s="1"/>
  <c r="M52" i="3" s="1"/>
  <c r="L54" i="3"/>
  <c r="K54" i="3"/>
  <c r="J54" i="3"/>
  <c r="J53" i="3" s="1"/>
  <c r="I54" i="3"/>
  <c r="H54" i="3"/>
  <c r="H53" i="3" s="1"/>
  <c r="G54" i="3"/>
  <c r="BQ53" i="3"/>
  <c r="BP53" i="3"/>
  <c r="BP52" i="3" s="1"/>
  <c r="BO53" i="3"/>
  <c r="BO52" i="3" s="1"/>
  <c r="BM53" i="3"/>
  <c r="BK53" i="3"/>
  <c r="BG53" i="3"/>
  <c r="BC53" i="3"/>
  <c r="AY53" i="3"/>
  <c r="AU53" i="3"/>
  <c r="AN53" i="3"/>
  <c r="AN52" i="3" s="1"/>
  <c r="AM53" i="3"/>
  <c r="AJ53" i="3"/>
  <c r="AF53" i="3"/>
  <c r="AF52" i="3" s="1"/>
  <c r="AE53" i="3"/>
  <c r="AB53" i="3"/>
  <c r="AA53" i="3"/>
  <c r="AA52" i="3" s="1"/>
  <c r="X53" i="3"/>
  <c r="X52" i="3" s="1"/>
  <c r="W53" i="3"/>
  <c r="T53" i="3"/>
  <c r="S53" i="3"/>
  <c r="S52" i="3" s="1"/>
  <c r="O53" i="3"/>
  <c r="L53" i="3"/>
  <c r="K53" i="3"/>
  <c r="G53" i="3"/>
  <c r="BM52" i="3"/>
  <c r="AC52" i="3"/>
  <c r="BQ51" i="3"/>
  <c r="BQ50" i="3" s="1"/>
  <c r="BN51" i="3"/>
  <c r="BL51" i="3" s="1"/>
  <c r="BL50" i="3" s="1"/>
  <c r="BK51" i="3"/>
  <c r="BJ51" i="3"/>
  <c r="BI51" i="3"/>
  <c r="BI50" i="3" s="1"/>
  <c r="BG51" i="3"/>
  <c r="BF51" i="3" s="1"/>
  <c r="BF50" i="3" s="1"/>
  <c r="BC51" i="3"/>
  <c r="BB51" i="3"/>
  <c r="BA51" i="3"/>
  <c r="BA50" i="3" s="1"/>
  <c r="AY51" i="3"/>
  <c r="AX51" i="3"/>
  <c r="AW51" i="3"/>
  <c r="AW50" i="3" s="1"/>
  <c r="AU51" i="3"/>
  <c r="AU50" i="3" s="1"/>
  <c r="AT51" i="3"/>
  <c r="AT50" i="3" s="1"/>
  <c r="AS51" i="3"/>
  <c r="AS50" i="3" s="1"/>
  <c r="AP51" i="3"/>
  <c r="AO51" i="3"/>
  <c r="AO50" i="3" s="1"/>
  <c r="AN51" i="3"/>
  <c r="AN50" i="3" s="1"/>
  <c r="AM51" i="3"/>
  <c r="AL51" i="3"/>
  <c r="AK51" i="3"/>
  <c r="AK50" i="3" s="1"/>
  <c r="AJ51" i="3"/>
  <c r="AJ50" i="3" s="1"/>
  <c r="AI51" i="3"/>
  <c r="AH51" i="3"/>
  <c r="AF51" i="3"/>
  <c r="AE51" i="3"/>
  <c r="AC51" i="3"/>
  <c r="AC50" i="3" s="1"/>
  <c r="AB51" i="3"/>
  <c r="AB50" i="3" s="1"/>
  <c r="AA51" i="3"/>
  <c r="AA50" i="3" s="1"/>
  <c r="Z51" i="3"/>
  <c r="Z50" i="3" s="1"/>
  <c r="Y51" i="3"/>
  <c r="Y50" i="3" s="1"/>
  <c r="X51" i="3"/>
  <c r="X50" i="3" s="1"/>
  <c r="W51" i="3"/>
  <c r="V51" i="3"/>
  <c r="T51" i="3"/>
  <c r="T50" i="3" s="1"/>
  <c r="S51" i="3"/>
  <c r="R51" i="3"/>
  <c r="R50" i="3" s="1"/>
  <c r="Q51" i="3"/>
  <c r="Q50" i="3" s="1"/>
  <c r="O51" i="3"/>
  <c r="N51" i="3"/>
  <c r="M51" i="3"/>
  <c r="M50" i="3" s="1"/>
  <c r="L51" i="3"/>
  <c r="L50" i="3" s="1"/>
  <c r="K51" i="3"/>
  <c r="J51" i="3"/>
  <c r="J50" i="3" s="1"/>
  <c r="H51" i="3"/>
  <c r="G51" i="3"/>
  <c r="BP50" i="3"/>
  <c r="BO50" i="3"/>
  <c r="BM50" i="3"/>
  <c r="BK50" i="3"/>
  <c r="BJ50" i="3"/>
  <c r="BG50" i="3"/>
  <c r="BC50" i="3"/>
  <c r="BB50" i="3"/>
  <c r="AY50" i="3"/>
  <c r="AX50" i="3"/>
  <c r="AP50" i="3"/>
  <c r="AM50" i="3"/>
  <c r="AL50" i="3"/>
  <c r="AI50" i="3"/>
  <c r="AH50" i="3"/>
  <c r="AE50" i="3"/>
  <c r="W50" i="3"/>
  <c r="V50" i="3"/>
  <c r="S50" i="3"/>
  <c r="O50" i="3"/>
  <c r="N50" i="3"/>
  <c r="K50" i="3"/>
  <c r="G50" i="3"/>
  <c r="BQ49" i="3"/>
  <c r="BN49" i="3"/>
  <c r="BL49" i="3" s="1"/>
  <c r="BK49" i="3"/>
  <c r="BJ49" i="3"/>
  <c r="BI49" i="3"/>
  <c r="BG49" i="3"/>
  <c r="BF49" i="3" s="1"/>
  <c r="BC49" i="3"/>
  <c r="BB49" i="3"/>
  <c r="BA49" i="3"/>
  <c r="AY49" i="3"/>
  <c r="AX49" i="3"/>
  <c r="AW49" i="3"/>
  <c r="AV49" i="3" s="1"/>
  <c r="AU49" i="3"/>
  <c r="AT49" i="3"/>
  <c r="AS49" i="3"/>
  <c r="AP49" i="3"/>
  <c r="AO49" i="3"/>
  <c r="AN49" i="3"/>
  <c r="AM49" i="3"/>
  <c r="AL49" i="3"/>
  <c r="AK49" i="3"/>
  <c r="AJ49" i="3"/>
  <c r="AI49" i="3"/>
  <c r="AH49" i="3"/>
  <c r="AG49" i="3" s="1"/>
  <c r="AF49" i="3"/>
  <c r="AE49" i="3"/>
  <c r="AC49" i="3"/>
  <c r="AB49" i="3"/>
  <c r="AA49" i="3"/>
  <c r="Z49" i="3"/>
  <c r="Y49" i="3"/>
  <c r="X49" i="3"/>
  <c r="W49" i="3"/>
  <c r="V49" i="3"/>
  <c r="T49" i="3"/>
  <c r="S49" i="3"/>
  <c r="R49" i="3"/>
  <c r="Q49" i="3"/>
  <c r="O49" i="3"/>
  <c r="N49" i="3"/>
  <c r="M49" i="3"/>
  <c r="L49" i="3"/>
  <c r="K49" i="3"/>
  <c r="J49" i="3"/>
  <c r="I49" i="3" s="1"/>
  <c r="H49" i="3"/>
  <c r="G49" i="3"/>
  <c r="BQ48" i="3"/>
  <c r="BN48" i="3"/>
  <c r="BL48" i="3" s="1"/>
  <c r="BK48" i="3"/>
  <c r="BJ48" i="3"/>
  <c r="BI48" i="3"/>
  <c r="BH48" i="3" s="1"/>
  <c r="BG48" i="3"/>
  <c r="BF48" i="3" s="1"/>
  <c r="BC48" i="3"/>
  <c r="BB48" i="3"/>
  <c r="BA48" i="3"/>
  <c r="AY48" i="3"/>
  <c r="AX48" i="3"/>
  <c r="AW48" i="3"/>
  <c r="AV48" i="3" s="1"/>
  <c r="AU48" i="3"/>
  <c r="AT48" i="3"/>
  <c r="AS48" i="3"/>
  <c r="AR48" i="3" s="1"/>
  <c r="AP48" i="3"/>
  <c r="AO48" i="3"/>
  <c r="AN48" i="3"/>
  <c r="AM48" i="3"/>
  <c r="AL48" i="3"/>
  <c r="AK48" i="3"/>
  <c r="AJ48" i="3"/>
  <c r="AI48" i="3"/>
  <c r="AH48" i="3"/>
  <c r="AG48" i="3" s="1"/>
  <c r="AF48" i="3"/>
  <c r="AE48" i="3"/>
  <c r="AC48" i="3"/>
  <c r="AB48" i="3"/>
  <c r="AA48" i="3"/>
  <c r="Z48" i="3"/>
  <c r="Y48" i="3"/>
  <c r="X48" i="3"/>
  <c r="W48" i="3"/>
  <c r="V48" i="3"/>
  <c r="T48" i="3"/>
  <c r="S48" i="3"/>
  <c r="R48" i="3"/>
  <c r="Q48" i="3"/>
  <c r="P48" i="3"/>
  <c r="O48" i="3"/>
  <c r="N48" i="3"/>
  <c r="M48" i="3"/>
  <c r="L48" i="3"/>
  <c r="K48" i="3"/>
  <c r="J48" i="3"/>
  <c r="H48" i="3"/>
  <c r="G48" i="3"/>
  <c r="BQ47" i="3"/>
  <c r="BN47" i="3"/>
  <c r="BL47" i="3" s="1"/>
  <c r="BK47" i="3"/>
  <c r="BJ47" i="3"/>
  <c r="BI47" i="3"/>
  <c r="BG47" i="3"/>
  <c r="BF47" i="3" s="1"/>
  <c r="BC47" i="3"/>
  <c r="BB47" i="3"/>
  <c r="BA47" i="3"/>
  <c r="AY47" i="3"/>
  <c r="AX47" i="3"/>
  <c r="AW47" i="3"/>
  <c r="AV47" i="3" s="1"/>
  <c r="AU47" i="3"/>
  <c r="AT47" i="3"/>
  <c r="AS47" i="3"/>
  <c r="AR47" i="3" s="1"/>
  <c r="AP47" i="3"/>
  <c r="AO47" i="3"/>
  <c r="AN47" i="3"/>
  <c r="AM47" i="3"/>
  <c r="AL47" i="3"/>
  <c r="AK47" i="3"/>
  <c r="AJ47" i="3"/>
  <c r="AI47" i="3"/>
  <c r="AH47" i="3"/>
  <c r="AF47" i="3"/>
  <c r="AE47" i="3"/>
  <c r="AC47" i="3"/>
  <c r="AB47" i="3"/>
  <c r="AA47" i="3"/>
  <c r="Z47" i="3"/>
  <c r="Y47" i="3"/>
  <c r="X47" i="3"/>
  <c r="W47" i="3"/>
  <c r="U47" i="3" s="1"/>
  <c r="V47" i="3"/>
  <c r="T47" i="3"/>
  <c r="S47" i="3"/>
  <c r="R47" i="3"/>
  <c r="Q47" i="3"/>
  <c r="P47" i="3" s="1"/>
  <c r="O47" i="3"/>
  <c r="N47" i="3"/>
  <c r="M47" i="3"/>
  <c r="L47" i="3"/>
  <c r="K47" i="3"/>
  <c r="J47" i="3"/>
  <c r="H47" i="3"/>
  <c r="G47" i="3"/>
  <c r="BQ46" i="3"/>
  <c r="BN46" i="3"/>
  <c r="BL46" i="3" s="1"/>
  <c r="BK46" i="3"/>
  <c r="BJ46" i="3"/>
  <c r="BI46" i="3"/>
  <c r="BG46" i="3"/>
  <c r="BF46" i="3" s="1"/>
  <c r="BC46" i="3"/>
  <c r="BB46" i="3"/>
  <c r="BA46" i="3"/>
  <c r="AY46" i="3"/>
  <c r="AX46" i="3"/>
  <c r="AW46" i="3"/>
  <c r="AU46" i="3"/>
  <c r="AT46" i="3"/>
  <c r="AS46" i="3"/>
  <c r="AP46" i="3"/>
  <c r="AO46" i="3"/>
  <c r="AN46" i="3"/>
  <c r="AM46" i="3"/>
  <c r="AL46" i="3"/>
  <c r="AK46" i="3"/>
  <c r="AJ46" i="3"/>
  <c r="AJ44" i="3" s="1"/>
  <c r="AI46" i="3"/>
  <c r="AI44" i="3" s="1"/>
  <c r="AH46" i="3"/>
  <c r="AF46" i="3"/>
  <c r="AE46" i="3"/>
  <c r="AC46" i="3"/>
  <c r="AB46" i="3"/>
  <c r="AA46" i="3"/>
  <c r="Z46" i="3"/>
  <c r="Y46" i="3"/>
  <c r="X46" i="3"/>
  <c r="W46" i="3"/>
  <c r="V46" i="3"/>
  <c r="U46" i="3" s="1"/>
  <c r="T46" i="3"/>
  <c r="S46" i="3"/>
  <c r="R46" i="3"/>
  <c r="Q46" i="3"/>
  <c r="P46" i="3" s="1"/>
  <c r="O46" i="3"/>
  <c r="N46" i="3"/>
  <c r="M46" i="3"/>
  <c r="L46" i="3"/>
  <c r="K46" i="3"/>
  <c r="J46" i="3"/>
  <c r="H46" i="3"/>
  <c r="G46" i="3"/>
  <c r="BQ45" i="3"/>
  <c r="BQ44" i="3" s="1"/>
  <c r="BN45" i="3"/>
  <c r="BK45" i="3"/>
  <c r="BJ45" i="3"/>
  <c r="BJ44" i="3" s="1"/>
  <c r="BI45" i="3"/>
  <c r="BG45" i="3"/>
  <c r="BF45" i="3" s="1"/>
  <c r="BC45" i="3"/>
  <c r="BB45" i="3"/>
  <c r="BA45" i="3"/>
  <c r="AY45" i="3"/>
  <c r="AX45" i="3"/>
  <c r="AW45" i="3"/>
  <c r="AU45" i="3"/>
  <c r="AT45" i="3"/>
  <c r="AS45" i="3"/>
  <c r="AP45" i="3"/>
  <c r="AO45" i="3"/>
  <c r="AN45" i="3"/>
  <c r="AM45" i="3"/>
  <c r="AL45" i="3"/>
  <c r="AK45" i="3"/>
  <c r="AJ45" i="3"/>
  <c r="AI45" i="3"/>
  <c r="AH45" i="3"/>
  <c r="AG45" i="3" s="1"/>
  <c r="AF45" i="3"/>
  <c r="AE45" i="3"/>
  <c r="AC45" i="3"/>
  <c r="AB45" i="3"/>
  <c r="AA45" i="3"/>
  <c r="Z45" i="3"/>
  <c r="Y45" i="3"/>
  <c r="X45" i="3"/>
  <c r="W45" i="3"/>
  <c r="V45" i="3"/>
  <c r="U45" i="3"/>
  <c r="T45" i="3"/>
  <c r="T44" i="3" s="1"/>
  <c r="S45" i="3"/>
  <c r="R45" i="3"/>
  <c r="Q45" i="3"/>
  <c r="O45" i="3"/>
  <c r="N45" i="3"/>
  <c r="M45" i="3"/>
  <c r="L45" i="3"/>
  <c r="K45" i="3"/>
  <c r="K44" i="3" s="1"/>
  <c r="J45" i="3"/>
  <c r="H45" i="3"/>
  <c r="G45" i="3"/>
  <c r="BP44" i="3"/>
  <c r="BO44" i="3"/>
  <c r="BM44" i="3"/>
  <c r="BG44" i="3"/>
  <c r="AY44" i="3"/>
  <c r="AB44" i="3"/>
  <c r="AA44" i="3"/>
  <c r="S44" i="3"/>
  <c r="L44" i="3"/>
  <c r="BQ43" i="3"/>
  <c r="BN43" i="3"/>
  <c r="BL43" i="3" s="1"/>
  <c r="BK43" i="3"/>
  <c r="BJ43" i="3"/>
  <c r="BI43" i="3"/>
  <c r="BG43" i="3"/>
  <c r="BF43" i="3" s="1"/>
  <c r="BC43" i="3"/>
  <c r="BB43" i="3"/>
  <c r="BA43" i="3"/>
  <c r="AY43" i="3"/>
  <c r="AX43" i="3"/>
  <c r="AW43" i="3"/>
  <c r="AU43" i="3"/>
  <c r="AT43" i="3"/>
  <c r="AS43" i="3"/>
  <c r="AP43" i="3"/>
  <c r="AO43" i="3"/>
  <c r="AN43" i="3"/>
  <c r="AM43" i="3"/>
  <c r="AL43" i="3"/>
  <c r="AK43" i="3"/>
  <c r="AJ43" i="3"/>
  <c r="AI43" i="3"/>
  <c r="AH43" i="3"/>
  <c r="AG43" i="3" s="1"/>
  <c r="AF43" i="3"/>
  <c r="AE43" i="3"/>
  <c r="AC43" i="3"/>
  <c r="AB43" i="3"/>
  <c r="AA43" i="3"/>
  <c r="Z43" i="3"/>
  <c r="Y43" i="3"/>
  <c r="X43" i="3"/>
  <c r="W43" i="3"/>
  <c r="V43" i="3"/>
  <c r="T43" i="3"/>
  <c r="S43" i="3"/>
  <c r="S40" i="3" s="1"/>
  <c r="R43" i="3"/>
  <c r="Q43" i="3"/>
  <c r="O43" i="3"/>
  <c r="N43" i="3"/>
  <c r="M43" i="3"/>
  <c r="L43" i="3"/>
  <c r="K43" i="3"/>
  <c r="J43" i="3"/>
  <c r="I43" i="3" s="1"/>
  <c r="H43" i="3"/>
  <c r="G43" i="3"/>
  <c r="BQ42" i="3"/>
  <c r="BN42" i="3"/>
  <c r="BL42" i="3" s="1"/>
  <c r="BK42" i="3"/>
  <c r="BK40" i="3" s="1"/>
  <c r="BJ42" i="3"/>
  <c r="BI42" i="3"/>
  <c r="BG42" i="3"/>
  <c r="BF42" i="3" s="1"/>
  <c r="BC42" i="3"/>
  <c r="BB42" i="3"/>
  <c r="BA42" i="3"/>
  <c r="AY42" i="3"/>
  <c r="AX42" i="3"/>
  <c r="AW42" i="3"/>
  <c r="AU42" i="3"/>
  <c r="AU40" i="3" s="1"/>
  <c r="AT42" i="3"/>
  <c r="AS42" i="3"/>
  <c r="AP42" i="3"/>
  <c r="AO42" i="3"/>
  <c r="AN42" i="3"/>
  <c r="AM42" i="3"/>
  <c r="AL42" i="3"/>
  <c r="AK42" i="3"/>
  <c r="AJ42" i="3"/>
  <c r="AI42" i="3"/>
  <c r="AH42" i="3"/>
  <c r="AF42" i="3"/>
  <c r="AE42" i="3"/>
  <c r="AC42" i="3"/>
  <c r="AB42" i="3"/>
  <c r="AA42" i="3"/>
  <c r="Z42" i="3"/>
  <c r="Y42" i="3"/>
  <c r="X42" i="3"/>
  <c r="W42" i="3"/>
  <c r="V42" i="3"/>
  <c r="T42" i="3"/>
  <c r="S42" i="3"/>
  <c r="R42" i="3"/>
  <c r="Q42" i="3"/>
  <c r="O42" i="3"/>
  <c r="N42" i="3"/>
  <c r="M42" i="3"/>
  <c r="L42" i="3"/>
  <c r="K42" i="3"/>
  <c r="J42" i="3"/>
  <c r="I42" i="3"/>
  <c r="H42" i="3"/>
  <c r="G42" i="3"/>
  <c r="BQ41" i="3"/>
  <c r="BN41" i="3"/>
  <c r="BL41" i="3" s="1"/>
  <c r="BL40" i="3" s="1"/>
  <c r="BK41" i="3"/>
  <c r="BJ41" i="3"/>
  <c r="BI41" i="3"/>
  <c r="BI40" i="3" s="1"/>
  <c r="BG41" i="3"/>
  <c r="BF41" i="3" s="1"/>
  <c r="BC41" i="3"/>
  <c r="BB41" i="3"/>
  <c r="BB40" i="3" s="1"/>
  <c r="BA41" i="3"/>
  <c r="BA40" i="3" s="1"/>
  <c r="AY41" i="3"/>
  <c r="AX41" i="3"/>
  <c r="AW41" i="3"/>
  <c r="AW40" i="3" s="1"/>
  <c r="AU41" i="3"/>
  <c r="AT41" i="3"/>
  <c r="AT40" i="3" s="1"/>
  <c r="AS41" i="3"/>
  <c r="AS40" i="3" s="1"/>
  <c r="AP41" i="3"/>
  <c r="AO41" i="3"/>
  <c r="AO40" i="3" s="1"/>
  <c r="AN41" i="3"/>
  <c r="AN40" i="3" s="1"/>
  <c r="AM41" i="3"/>
  <c r="AL41" i="3"/>
  <c r="AK41" i="3"/>
  <c r="AK40" i="3" s="1"/>
  <c r="AJ41" i="3"/>
  <c r="AI41" i="3"/>
  <c r="AH41" i="3"/>
  <c r="AF41" i="3"/>
  <c r="AF40" i="3" s="1"/>
  <c r="AE41" i="3"/>
  <c r="AC41" i="3"/>
  <c r="AC40" i="3" s="1"/>
  <c r="AB41" i="3"/>
  <c r="AA41" i="3"/>
  <c r="AA40" i="3" s="1"/>
  <c r="Z41" i="3"/>
  <c r="Z40" i="3" s="1"/>
  <c r="Y41" i="3"/>
  <c r="Y40" i="3" s="1"/>
  <c r="X41" i="3"/>
  <c r="W41" i="3"/>
  <c r="V41" i="3"/>
  <c r="T41" i="3"/>
  <c r="T40" i="3" s="1"/>
  <c r="S41" i="3"/>
  <c r="R41" i="3"/>
  <c r="R40" i="3" s="1"/>
  <c r="Q41" i="3"/>
  <c r="Q40" i="3" s="1"/>
  <c r="O41" i="3"/>
  <c r="N41" i="3"/>
  <c r="N40" i="3" s="1"/>
  <c r="M41" i="3"/>
  <c r="M40" i="3" s="1"/>
  <c r="L41" i="3"/>
  <c r="K41" i="3"/>
  <c r="J41" i="3"/>
  <c r="J40" i="3" s="1"/>
  <c r="H41" i="3"/>
  <c r="G41" i="3"/>
  <c r="BP40" i="3"/>
  <c r="BO40" i="3"/>
  <c r="BN40" i="3"/>
  <c r="BM40" i="3"/>
  <c r="BJ40" i="3"/>
  <c r="BG40" i="3"/>
  <c r="BC40" i="3"/>
  <c r="AY40" i="3"/>
  <c r="AX40" i="3"/>
  <c r="AP40" i="3"/>
  <c r="AM40" i="3"/>
  <c r="AL40" i="3"/>
  <c r="AI40" i="3"/>
  <c r="AH40" i="3"/>
  <c r="AE40" i="3"/>
  <c r="W40" i="3"/>
  <c r="V40" i="3"/>
  <c r="O40" i="3"/>
  <c r="K40" i="3"/>
  <c r="G40" i="3"/>
  <c r="BQ39" i="3"/>
  <c r="BQ38" i="3" s="1"/>
  <c r="BN39" i="3"/>
  <c r="BL39" i="3" s="1"/>
  <c r="BL38" i="3" s="1"/>
  <c r="BK39" i="3"/>
  <c r="BJ39" i="3"/>
  <c r="BJ38" i="3" s="1"/>
  <c r="BJ37" i="3" s="1"/>
  <c r="BI39" i="3"/>
  <c r="BG39" i="3"/>
  <c r="BF39" i="3" s="1"/>
  <c r="BF38" i="3" s="1"/>
  <c r="BC39" i="3"/>
  <c r="BC38" i="3" s="1"/>
  <c r="BB39" i="3"/>
  <c r="BB38" i="3" s="1"/>
  <c r="BA39" i="3"/>
  <c r="AY39" i="3"/>
  <c r="AX39" i="3"/>
  <c r="AX38" i="3" s="1"/>
  <c r="AW39" i="3"/>
  <c r="AU39" i="3"/>
  <c r="AT39" i="3"/>
  <c r="AT38" i="3" s="1"/>
  <c r="AS39" i="3"/>
  <c r="AR39" i="3" s="1"/>
  <c r="AP39" i="3"/>
  <c r="AP38" i="3" s="1"/>
  <c r="AO39" i="3"/>
  <c r="AO38" i="3" s="1"/>
  <c r="AN39" i="3"/>
  <c r="AM39" i="3"/>
  <c r="AM38" i="3" s="1"/>
  <c r="AL39" i="3"/>
  <c r="AL38" i="3" s="1"/>
  <c r="AK39" i="3"/>
  <c r="AK38" i="3" s="1"/>
  <c r="AJ39" i="3"/>
  <c r="AI39" i="3"/>
  <c r="AH39" i="3"/>
  <c r="AH38" i="3" s="1"/>
  <c r="AF39" i="3"/>
  <c r="AE39" i="3"/>
  <c r="AE38" i="3" s="1"/>
  <c r="AC39" i="3"/>
  <c r="AC38" i="3" s="1"/>
  <c r="AB39" i="3"/>
  <c r="AB38" i="3" s="1"/>
  <c r="AA39" i="3"/>
  <c r="Z39" i="3"/>
  <c r="Z38" i="3" s="1"/>
  <c r="Y39" i="3"/>
  <c r="Y38" i="3" s="1"/>
  <c r="X39" i="3"/>
  <c r="X38" i="3" s="1"/>
  <c r="W39" i="3"/>
  <c r="V39" i="3"/>
  <c r="V38" i="3" s="1"/>
  <c r="T39" i="3"/>
  <c r="T38" i="3" s="1"/>
  <c r="S39" i="3"/>
  <c r="R39" i="3"/>
  <c r="R38" i="3" s="1"/>
  <c r="Q39" i="3"/>
  <c r="O39" i="3"/>
  <c r="O38" i="3" s="1"/>
  <c r="N39" i="3"/>
  <c r="N38" i="3" s="1"/>
  <c r="M39" i="3"/>
  <c r="M38" i="3" s="1"/>
  <c r="L39" i="3"/>
  <c r="L38" i="3" s="1"/>
  <c r="K39" i="3"/>
  <c r="K38" i="3" s="1"/>
  <c r="J39" i="3"/>
  <c r="J38" i="3" s="1"/>
  <c r="H39" i="3"/>
  <c r="G39" i="3"/>
  <c r="G38" i="3" s="1"/>
  <c r="BP38" i="3"/>
  <c r="BP37" i="3" s="1"/>
  <c r="BO38" i="3"/>
  <c r="BM38" i="3"/>
  <c r="BK38" i="3"/>
  <c r="BG38" i="3"/>
  <c r="AY38" i="3"/>
  <c r="AY37" i="3" s="1"/>
  <c r="AU38" i="3"/>
  <c r="AN38" i="3"/>
  <c r="AJ38" i="3"/>
  <c r="AI38" i="3"/>
  <c r="AF38" i="3"/>
  <c r="AA38" i="3"/>
  <c r="W38" i="3"/>
  <c r="S38" i="3"/>
  <c r="H38" i="3"/>
  <c r="BM37" i="3"/>
  <c r="BQ36" i="3"/>
  <c r="BN36" i="3"/>
  <c r="BK36" i="3"/>
  <c r="BJ36" i="3"/>
  <c r="BI36" i="3"/>
  <c r="BG36" i="3"/>
  <c r="BF36" i="3" s="1"/>
  <c r="BB36" i="3"/>
  <c r="BA36" i="3"/>
  <c r="AZ36" i="3" s="1"/>
  <c r="AY36" i="3"/>
  <c r="AX36" i="3"/>
  <c r="AW36" i="3"/>
  <c r="AU36" i="3"/>
  <c r="AT36" i="3"/>
  <c r="AS36" i="3"/>
  <c r="AR36" i="3" s="1"/>
  <c r="AP36" i="3"/>
  <c r="AO36" i="3"/>
  <c r="AN36" i="3"/>
  <c r="AM36" i="3"/>
  <c r="AL36" i="3"/>
  <c r="AK36" i="3"/>
  <c r="AJ36" i="3"/>
  <c r="AI36" i="3"/>
  <c r="AH36" i="3"/>
  <c r="AF36" i="3"/>
  <c r="AE36" i="3"/>
  <c r="AC36" i="3"/>
  <c r="AB36" i="3"/>
  <c r="AA36" i="3"/>
  <c r="Z36" i="3"/>
  <c r="Y36" i="3"/>
  <c r="X36" i="3"/>
  <c r="W36" i="3"/>
  <c r="V36" i="3"/>
  <c r="T36" i="3"/>
  <c r="S36" i="3"/>
  <c r="R36" i="3"/>
  <c r="Q36" i="3"/>
  <c r="P36" i="3"/>
  <c r="O36" i="3"/>
  <c r="N36" i="3"/>
  <c r="M36" i="3"/>
  <c r="L36" i="3"/>
  <c r="L32" i="3" s="1"/>
  <c r="K36" i="3"/>
  <c r="J36" i="3"/>
  <c r="H36" i="3"/>
  <c r="G36" i="3"/>
  <c r="BQ35" i="3"/>
  <c r="BP35" i="3"/>
  <c r="BN35" i="3"/>
  <c r="BL35" i="3" s="1"/>
  <c r="BK35" i="3"/>
  <c r="BJ35" i="3"/>
  <c r="BI35" i="3"/>
  <c r="BF35" i="3"/>
  <c r="BB35" i="3"/>
  <c r="BA35" i="3"/>
  <c r="AZ35" i="3" s="1"/>
  <c r="AY35" i="3"/>
  <c r="AX35" i="3"/>
  <c r="AW35" i="3"/>
  <c r="AV35" i="3" s="1"/>
  <c r="AU35" i="3"/>
  <c r="AT35" i="3"/>
  <c r="AS35" i="3"/>
  <c r="AP35" i="3"/>
  <c r="AO35" i="3"/>
  <c r="AN35" i="3"/>
  <c r="AM35" i="3"/>
  <c r="AL35" i="3"/>
  <c r="AK35" i="3"/>
  <c r="AJ35" i="3"/>
  <c r="AI35" i="3"/>
  <c r="AH35" i="3"/>
  <c r="AF35" i="3"/>
  <c r="AE35" i="3"/>
  <c r="AC35" i="3"/>
  <c r="AB35" i="3"/>
  <c r="AA35" i="3"/>
  <c r="Z35" i="3"/>
  <c r="Y35" i="3"/>
  <c r="X35" i="3"/>
  <c r="W35" i="3"/>
  <c r="W32" i="3" s="1"/>
  <c r="V35" i="3"/>
  <c r="T35" i="3"/>
  <c r="S35" i="3"/>
  <c r="R35" i="3"/>
  <c r="Q35" i="3"/>
  <c r="O35" i="3"/>
  <c r="N35" i="3"/>
  <c r="M35" i="3"/>
  <c r="L35" i="3"/>
  <c r="K35" i="3"/>
  <c r="J35" i="3"/>
  <c r="I35" i="3" s="1"/>
  <c r="H35" i="3"/>
  <c r="G35" i="3"/>
  <c r="BL34" i="3"/>
  <c r="BH34" i="3"/>
  <c r="BF34" i="3"/>
  <c r="AZ34" i="3"/>
  <c r="AV34" i="3"/>
  <c r="AR34" i="3"/>
  <c r="AG34" i="3"/>
  <c r="AD34" i="3" s="1"/>
  <c r="U34" i="3"/>
  <c r="P34" i="3"/>
  <c r="I34" i="3"/>
  <c r="BQ33" i="3"/>
  <c r="BN33" i="3"/>
  <c r="BL33" i="3"/>
  <c r="BK33" i="3"/>
  <c r="BK32" i="3" s="1"/>
  <c r="BJ33" i="3"/>
  <c r="BH33" i="3" s="1"/>
  <c r="BI33" i="3"/>
  <c r="BF33" i="3"/>
  <c r="BB33" i="3"/>
  <c r="BB32" i="3" s="1"/>
  <c r="BA33" i="3"/>
  <c r="AY33" i="3"/>
  <c r="AX33" i="3"/>
  <c r="AX32" i="3" s="1"/>
  <c r="AW33" i="3"/>
  <c r="AV33" i="3" s="1"/>
  <c r="AU33" i="3"/>
  <c r="AT33" i="3"/>
  <c r="AT32" i="3" s="1"/>
  <c r="AS33" i="3"/>
  <c r="AR33" i="3" s="1"/>
  <c r="AP33" i="3"/>
  <c r="AP32" i="3" s="1"/>
  <c r="AO33" i="3"/>
  <c r="AN33" i="3"/>
  <c r="AM33" i="3"/>
  <c r="AM32" i="3" s="1"/>
  <c r="AL33" i="3"/>
  <c r="AL32" i="3" s="1"/>
  <c r="AK33" i="3"/>
  <c r="AJ33" i="3"/>
  <c r="AI33" i="3"/>
  <c r="AH33" i="3"/>
  <c r="AG33" i="3" s="1"/>
  <c r="AF33" i="3"/>
  <c r="AE33" i="3"/>
  <c r="AC33" i="3"/>
  <c r="AC32" i="3" s="1"/>
  <c r="AB33" i="3"/>
  <c r="AB32" i="3" s="1"/>
  <c r="AA33" i="3"/>
  <c r="Z33" i="3"/>
  <c r="Z32" i="3" s="1"/>
  <c r="Y33" i="3"/>
  <c r="Y32" i="3" s="1"/>
  <c r="X33" i="3"/>
  <c r="W33" i="3"/>
  <c r="V33" i="3"/>
  <c r="T33" i="3"/>
  <c r="T32" i="3" s="1"/>
  <c r="S33" i="3"/>
  <c r="R33" i="3"/>
  <c r="Q33" i="3"/>
  <c r="P33" i="3" s="1"/>
  <c r="O33" i="3"/>
  <c r="N33" i="3"/>
  <c r="N32" i="3" s="1"/>
  <c r="M33" i="3"/>
  <c r="L33" i="3"/>
  <c r="K33" i="3"/>
  <c r="K32" i="3" s="1"/>
  <c r="J33" i="3"/>
  <c r="I33" i="3" s="1"/>
  <c r="H33" i="3"/>
  <c r="G33" i="3"/>
  <c r="BP32" i="3"/>
  <c r="BO32" i="3"/>
  <c r="BM32" i="3"/>
  <c r="BJ32" i="3"/>
  <c r="BG32" i="3"/>
  <c r="BC32" i="3"/>
  <c r="AY32" i="3"/>
  <c r="AU32" i="3"/>
  <c r="AN32" i="3"/>
  <c r="AJ32" i="3"/>
  <c r="AI32" i="3"/>
  <c r="AF32" i="3"/>
  <c r="AE32" i="3"/>
  <c r="AA32" i="3"/>
  <c r="X32" i="3"/>
  <c r="S32" i="3"/>
  <c r="O32" i="3"/>
  <c r="H32" i="3"/>
  <c r="G32" i="3"/>
  <c r="BQ31" i="3"/>
  <c r="BQ30" i="3" s="1"/>
  <c r="BN31" i="3"/>
  <c r="BM31" i="3"/>
  <c r="BL31" i="3" s="1"/>
  <c r="BL30" i="3" s="1"/>
  <c r="BK31" i="3"/>
  <c r="BJ31" i="3"/>
  <c r="BI31" i="3"/>
  <c r="BH31" i="3"/>
  <c r="BH30" i="3" s="1"/>
  <c r="BF31" i="3"/>
  <c r="BB31" i="3"/>
  <c r="BB30" i="3" s="1"/>
  <c r="BA31" i="3"/>
  <c r="AY31" i="3"/>
  <c r="AY30" i="3" s="1"/>
  <c r="AY29" i="3" s="1"/>
  <c r="AX31" i="3"/>
  <c r="AX30" i="3" s="1"/>
  <c r="AX29" i="3" s="1"/>
  <c r="AW31" i="3"/>
  <c r="AU31" i="3"/>
  <c r="AT31" i="3"/>
  <c r="AT30" i="3" s="1"/>
  <c r="AT29" i="3" s="1"/>
  <c r="AS31" i="3"/>
  <c r="AR31" i="3" s="1"/>
  <c r="AP31" i="3"/>
  <c r="AP30" i="3" s="1"/>
  <c r="AO31" i="3"/>
  <c r="AO30" i="3" s="1"/>
  <c r="AN31" i="3"/>
  <c r="AM31" i="3"/>
  <c r="AL31" i="3"/>
  <c r="AL30" i="3" s="1"/>
  <c r="AK31" i="3"/>
  <c r="AK30" i="3" s="1"/>
  <c r="AJ31" i="3"/>
  <c r="AJ30" i="3" s="1"/>
  <c r="AJ29" i="3" s="1"/>
  <c r="AI31" i="3"/>
  <c r="AI30" i="3" s="1"/>
  <c r="AI29" i="3" s="1"/>
  <c r="AH31" i="3"/>
  <c r="AH30" i="3" s="1"/>
  <c r="AF31" i="3"/>
  <c r="AE31" i="3"/>
  <c r="AC31" i="3"/>
  <c r="AC30" i="3" s="1"/>
  <c r="AB31" i="3"/>
  <c r="AA31" i="3"/>
  <c r="AA30" i="3" s="1"/>
  <c r="AA29" i="3" s="1"/>
  <c r="Z31" i="3"/>
  <c r="Z30" i="3" s="1"/>
  <c r="Z29" i="3" s="1"/>
  <c r="Y31" i="3"/>
  <c r="Y30" i="3" s="1"/>
  <c r="X31" i="3"/>
  <c r="W31" i="3"/>
  <c r="V31" i="3"/>
  <c r="V30" i="3" s="1"/>
  <c r="T31" i="3"/>
  <c r="S31" i="3"/>
  <c r="S30" i="3" s="1"/>
  <c r="S29" i="3" s="1"/>
  <c r="R31" i="3"/>
  <c r="R30" i="3" s="1"/>
  <c r="Q31" i="3"/>
  <c r="O31" i="3"/>
  <c r="N31" i="3"/>
  <c r="N30" i="3" s="1"/>
  <c r="M31" i="3"/>
  <c r="M30" i="3" s="1"/>
  <c r="L31" i="3"/>
  <c r="K31" i="3"/>
  <c r="J31" i="3"/>
  <c r="J30" i="3" s="1"/>
  <c r="I31" i="3"/>
  <c r="I30" i="3" s="1"/>
  <c r="H31" i="3"/>
  <c r="G31" i="3"/>
  <c r="BP30" i="3"/>
  <c r="BP29" i="3" s="1"/>
  <c r="BO30" i="3"/>
  <c r="BO29" i="3" s="1"/>
  <c r="BN30" i="3"/>
  <c r="BK30" i="3"/>
  <c r="BJ30" i="3"/>
  <c r="BJ29" i="3" s="1"/>
  <c r="BI30" i="3"/>
  <c r="BG30" i="3"/>
  <c r="BG29" i="3" s="1"/>
  <c r="BC30" i="3"/>
  <c r="BC29" i="3" s="1"/>
  <c r="AU30" i="3"/>
  <c r="AN30" i="3"/>
  <c r="AN29" i="3" s="1"/>
  <c r="AM30" i="3"/>
  <c r="AF30" i="3"/>
  <c r="AF29" i="3" s="1"/>
  <c r="AE30" i="3"/>
  <c r="AE29" i="3" s="1"/>
  <c r="AB30" i="3"/>
  <c r="X30" i="3"/>
  <c r="X29" i="3" s="1"/>
  <c r="W30" i="3"/>
  <c r="T30" i="3"/>
  <c r="O30" i="3"/>
  <c r="O29" i="3" s="1"/>
  <c r="L30" i="3"/>
  <c r="K30" i="3"/>
  <c r="H30" i="3"/>
  <c r="G30" i="3"/>
  <c r="G29" i="3" s="1"/>
  <c r="BQ28" i="3"/>
  <c r="BN28" i="3"/>
  <c r="BN27" i="3" s="1"/>
  <c r="BK28" i="3"/>
  <c r="BJ28" i="3"/>
  <c r="BI28" i="3"/>
  <c r="BH28" i="3" s="1"/>
  <c r="BF28" i="3"/>
  <c r="BB28" i="3"/>
  <c r="BB27" i="3" s="1"/>
  <c r="BB26" i="3" s="1"/>
  <c r="BA28" i="3"/>
  <c r="AZ28" i="3" s="1"/>
  <c r="AZ27" i="3" s="1"/>
  <c r="AZ26" i="3" s="1"/>
  <c r="AY28" i="3"/>
  <c r="AX28" i="3"/>
  <c r="AX27" i="3" s="1"/>
  <c r="AX26" i="3" s="1"/>
  <c r="AW28" i="3"/>
  <c r="AU28" i="3"/>
  <c r="AU27" i="3" s="1"/>
  <c r="AU26" i="3" s="1"/>
  <c r="AT28" i="3"/>
  <c r="AT27" i="3" s="1"/>
  <c r="AT26" i="3" s="1"/>
  <c r="AS28" i="3"/>
  <c r="AP28" i="3"/>
  <c r="AP27" i="3" s="1"/>
  <c r="AP26" i="3" s="1"/>
  <c r="AO28" i="3"/>
  <c r="AN28" i="3"/>
  <c r="AN27" i="3" s="1"/>
  <c r="AN26" i="3" s="1"/>
  <c r="AM28" i="3"/>
  <c r="AL28" i="3"/>
  <c r="AL27" i="3" s="1"/>
  <c r="AL26" i="3" s="1"/>
  <c r="AK28" i="3"/>
  <c r="AJ28" i="3"/>
  <c r="AI28" i="3"/>
  <c r="AH28" i="3"/>
  <c r="AF28" i="3"/>
  <c r="AF27" i="3" s="1"/>
  <c r="AF26" i="3" s="1"/>
  <c r="AE28" i="3"/>
  <c r="AC28" i="3"/>
  <c r="AB28" i="3"/>
  <c r="AA28" i="3"/>
  <c r="AA27" i="3" s="1"/>
  <c r="AA26" i="3" s="1"/>
  <c r="Z28" i="3"/>
  <c r="Z27" i="3" s="1"/>
  <c r="Z26" i="3" s="1"/>
  <c r="Y28" i="3"/>
  <c r="X28" i="3"/>
  <c r="W28" i="3"/>
  <c r="W27" i="3" s="1"/>
  <c r="W26" i="3" s="1"/>
  <c r="V28" i="3"/>
  <c r="U28" i="3" s="1"/>
  <c r="U27" i="3" s="1"/>
  <c r="U26" i="3" s="1"/>
  <c r="T28" i="3"/>
  <c r="S28" i="3"/>
  <c r="R28" i="3"/>
  <c r="R27" i="3" s="1"/>
  <c r="R26" i="3" s="1"/>
  <c r="Q28" i="3"/>
  <c r="P28" i="3" s="1"/>
  <c r="P27" i="3" s="1"/>
  <c r="P26" i="3" s="1"/>
  <c r="O28" i="3"/>
  <c r="N28" i="3"/>
  <c r="N27" i="3" s="1"/>
  <c r="N26" i="3" s="1"/>
  <c r="M28" i="3"/>
  <c r="M27" i="3" s="1"/>
  <c r="M26" i="3" s="1"/>
  <c r="L28" i="3"/>
  <c r="K28" i="3"/>
  <c r="J28" i="3"/>
  <c r="H28" i="3"/>
  <c r="H27" i="3" s="1"/>
  <c r="H26" i="3" s="1"/>
  <c r="G28" i="3"/>
  <c r="G27" i="3" s="1"/>
  <c r="G26" i="3" s="1"/>
  <c r="BQ27" i="3"/>
  <c r="BP27" i="3"/>
  <c r="BP26" i="3" s="1"/>
  <c r="BO27" i="3"/>
  <c r="BM27" i="3"/>
  <c r="BM26" i="3" s="1"/>
  <c r="BK27" i="3"/>
  <c r="BJ27" i="3"/>
  <c r="BI27" i="3"/>
  <c r="BH27" i="3"/>
  <c r="BH26" i="3" s="1"/>
  <c r="BF27" i="3"/>
  <c r="BC27" i="3"/>
  <c r="BC26" i="3" s="1"/>
  <c r="BA27" i="3"/>
  <c r="AY27" i="3"/>
  <c r="AY26" i="3" s="1"/>
  <c r="AW27" i="3"/>
  <c r="AS27" i="3"/>
  <c r="AS26" i="3" s="1"/>
  <c r="AO27" i="3"/>
  <c r="AO26" i="3" s="1"/>
  <c r="AM27" i="3"/>
  <c r="AM26" i="3" s="1"/>
  <c r="AK27" i="3"/>
  <c r="AJ27" i="3"/>
  <c r="AJ26" i="3" s="1"/>
  <c r="AI27" i="3"/>
  <c r="AI26" i="3" s="1"/>
  <c r="AE27" i="3"/>
  <c r="AE26" i="3" s="1"/>
  <c r="AC27" i="3"/>
  <c r="AB27" i="3"/>
  <c r="AB26" i="3" s="1"/>
  <c r="Y27" i="3"/>
  <c r="Y26" i="3" s="1"/>
  <c r="X27" i="3"/>
  <c r="X26" i="3" s="1"/>
  <c r="T27" i="3"/>
  <c r="T26" i="3" s="1"/>
  <c r="S27" i="3"/>
  <c r="S26" i="3" s="1"/>
  <c r="Q27" i="3"/>
  <c r="Q26" i="3" s="1"/>
  <c r="O27" i="3"/>
  <c r="O26" i="3" s="1"/>
  <c r="L27" i="3"/>
  <c r="L26" i="3" s="1"/>
  <c r="K27" i="3"/>
  <c r="K26" i="3" s="1"/>
  <c r="BQ26" i="3"/>
  <c r="BO26" i="3"/>
  <c r="BK26" i="3"/>
  <c r="BJ26" i="3"/>
  <c r="BI26" i="3"/>
  <c r="BG26" i="3"/>
  <c r="BF26" i="3"/>
  <c r="BA26" i="3"/>
  <c r="AW26" i="3"/>
  <c r="AK26" i="3"/>
  <c r="AC26" i="3"/>
  <c r="BQ25" i="3"/>
  <c r="BN25" i="3"/>
  <c r="BL25" i="3" s="1"/>
  <c r="BK25" i="3"/>
  <c r="BJ25" i="3"/>
  <c r="BI25" i="3"/>
  <c r="BH25" i="3" s="1"/>
  <c r="BG25" i="3"/>
  <c r="BF25" i="3"/>
  <c r="BB25" i="3"/>
  <c r="BA25" i="3"/>
  <c r="AZ25" i="3" s="1"/>
  <c r="AY25" i="3"/>
  <c r="AX25" i="3"/>
  <c r="AW25" i="3"/>
  <c r="AU25" i="3"/>
  <c r="AT25" i="3"/>
  <c r="AS25" i="3"/>
  <c r="AR25" i="3" s="1"/>
  <c r="AP25" i="3"/>
  <c r="AO25" i="3"/>
  <c r="AO23" i="3" s="1"/>
  <c r="AO22" i="3" s="1"/>
  <c r="AN25" i="3"/>
  <c r="AM25" i="3"/>
  <c r="AL25" i="3"/>
  <c r="AK25" i="3"/>
  <c r="AJ25" i="3"/>
  <c r="AI25" i="3"/>
  <c r="AH25" i="3"/>
  <c r="AF25" i="3"/>
  <c r="AE25" i="3"/>
  <c r="AC25" i="3"/>
  <c r="AB25" i="3"/>
  <c r="AA25" i="3"/>
  <c r="Z25" i="3"/>
  <c r="Y25" i="3"/>
  <c r="X25" i="3"/>
  <c r="W25" i="3"/>
  <c r="V25" i="3"/>
  <c r="T25" i="3"/>
  <c r="S25" i="3"/>
  <c r="R25" i="3"/>
  <c r="Q25" i="3"/>
  <c r="P25" i="3" s="1"/>
  <c r="O25" i="3"/>
  <c r="N25" i="3"/>
  <c r="M25" i="3"/>
  <c r="L25" i="3"/>
  <c r="K25" i="3"/>
  <c r="J25" i="3"/>
  <c r="H25" i="3"/>
  <c r="G25" i="3"/>
  <c r="BQ24" i="3"/>
  <c r="BO24" i="3"/>
  <c r="BO23" i="3" s="1"/>
  <c r="BO22" i="3" s="1"/>
  <c r="BN24" i="3"/>
  <c r="BL24" i="3" s="1"/>
  <c r="BK24" i="3"/>
  <c r="BJ24" i="3"/>
  <c r="BI24" i="3"/>
  <c r="BI23" i="3" s="1"/>
  <c r="BI22" i="3" s="1"/>
  <c r="BG24" i="3"/>
  <c r="BB24" i="3"/>
  <c r="BA24" i="3"/>
  <c r="AY24" i="3"/>
  <c r="AY23" i="3" s="1"/>
  <c r="AX24" i="3"/>
  <c r="AW24" i="3"/>
  <c r="AU24" i="3"/>
  <c r="AU23" i="3" s="1"/>
  <c r="AT24" i="3"/>
  <c r="AS24" i="3"/>
  <c r="AS23" i="3" s="1"/>
  <c r="AS22" i="3" s="1"/>
  <c r="AP24" i="3"/>
  <c r="AP23" i="3" s="1"/>
  <c r="AO24" i="3"/>
  <c r="AN24" i="3"/>
  <c r="AM24" i="3"/>
  <c r="AM23" i="3" s="1"/>
  <c r="AL24" i="3"/>
  <c r="AL23" i="3" s="1"/>
  <c r="AK24" i="3"/>
  <c r="AJ24" i="3"/>
  <c r="AI24" i="3"/>
  <c r="AI23" i="3" s="1"/>
  <c r="AI22" i="3" s="1"/>
  <c r="AH24" i="3"/>
  <c r="AF24" i="3"/>
  <c r="AE24" i="3"/>
  <c r="AE23" i="3" s="1"/>
  <c r="AE22" i="3" s="1"/>
  <c r="AC24" i="3"/>
  <c r="AC23" i="3" s="1"/>
  <c r="AC22" i="3" s="1"/>
  <c r="AB24" i="3"/>
  <c r="AA24" i="3"/>
  <c r="Z24" i="3"/>
  <c r="Z23" i="3" s="1"/>
  <c r="Y24" i="3"/>
  <c r="X24" i="3"/>
  <c r="W24" i="3"/>
  <c r="V24" i="3"/>
  <c r="T24" i="3"/>
  <c r="T23" i="3" s="1"/>
  <c r="T22" i="3" s="1"/>
  <c r="S24" i="3"/>
  <c r="S23" i="3" s="1"/>
  <c r="R24" i="3"/>
  <c r="Q24" i="3"/>
  <c r="Q23" i="3" s="1"/>
  <c r="Q22" i="3" s="1"/>
  <c r="O24" i="3"/>
  <c r="O23" i="3" s="1"/>
  <c r="O22" i="3" s="1"/>
  <c r="N24" i="3"/>
  <c r="M24" i="3"/>
  <c r="L24" i="3"/>
  <c r="K24" i="3"/>
  <c r="K23" i="3" s="1"/>
  <c r="J24" i="3"/>
  <c r="H24" i="3"/>
  <c r="G24" i="3"/>
  <c r="G23" i="3" s="1"/>
  <c r="BQ23" i="3"/>
  <c r="BQ22" i="3" s="1"/>
  <c r="BP23" i="3"/>
  <c r="BP22" i="3" s="1"/>
  <c r="BM23" i="3"/>
  <c r="BM22" i="3" s="1"/>
  <c r="BJ23" i="3"/>
  <c r="BJ22" i="3" s="1"/>
  <c r="BC23" i="3"/>
  <c r="BA23" i="3"/>
  <c r="BA22" i="3" s="1"/>
  <c r="AW23" i="3"/>
  <c r="AW22" i="3" s="1"/>
  <c r="AK23" i="3"/>
  <c r="AK22" i="3" s="1"/>
  <c r="AJ23" i="3"/>
  <c r="AJ22" i="3" s="1"/>
  <c r="AB23" i="3"/>
  <c r="AB22" i="3" s="1"/>
  <c r="Y23" i="3"/>
  <c r="Y22" i="3" s="1"/>
  <c r="X23" i="3"/>
  <c r="X22" i="3" s="1"/>
  <c r="M23" i="3"/>
  <c r="M22" i="3" s="1"/>
  <c r="L23" i="3"/>
  <c r="L22" i="3" s="1"/>
  <c r="BC22" i="3"/>
  <c r="AY22" i="3"/>
  <c r="AU22" i="3"/>
  <c r="AP22" i="3"/>
  <c r="AM22" i="3"/>
  <c r="AL22" i="3"/>
  <c r="Z22" i="3"/>
  <c r="S22" i="3"/>
  <c r="K22" i="3"/>
  <c r="G22" i="3"/>
  <c r="BN21" i="3"/>
  <c r="BL21" i="3" s="1"/>
  <c r="BK21" i="3"/>
  <c r="BJ21" i="3"/>
  <c r="BI21" i="3"/>
  <c r="BF21" i="3"/>
  <c r="BB21" i="3"/>
  <c r="BA21" i="3"/>
  <c r="AY21" i="3"/>
  <c r="AX21" i="3"/>
  <c r="AW21" i="3"/>
  <c r="AU21" i="3"/>
  <c r="AT21" i="3"/>
  <c r="AS21" i="3"/>
  <c r="AP21" i="3"/>
  <c r="AO21" i="3"/>
  <c r="AN21" i="3"/>
  <c r="AM21" i="3"/>
  <c r="AL21" i="3"/>
  <c r="AK21" i="3"/>
  <c r="AJ21" i="3"/>
  <c r="AI21" i="3"/>
  <c r="AH21" i="3"/>
  <c r="AF21" i="3"/>
  <c r="AE21" i="3"/>
  <c r="AC21" i="3"/>
  <c r="AB21" i="3"/>
  <c r="AA21" i="3"/>
  <c r="Z21" i="3"/>
  <c r="Y21" i="3"/>
  <c r="X21" i="3"/>
  <c r="W21" i="3"/>
  <c r="V21" i="3"/>
  <c r="T21" i="3"/>
  <c r="S21" i="3"/>
  <c r="R21" i="3"/>
  <c r="Q21" i="3"/>
  <c r="P21" i="3" s="1"/>
  <c r="O21" i="3"/>
  <c r="N21" i="3"/>
  <c r="M21" i="3"/>
  <c r="L21" i="3"/>
  <c r="K21" i="3"/>
  <c r="J21" i="3"/>
  <c r="H21" i="3"/>
  <c r="G21" i="3"/>
  <c r="BQ20" i="3"/>
  <c r="BN20" i="3"/>
  <c r="BK20" i="3"/>
  <c r="BK19" i="3" s="1"/>
  <c r="BJ20" i="3"/>
  <c r="BJ18" i="3" s="1"/>
  <c r="BI20" i="3"/>
  <c r="BG20" i="3"/>
  <c r="BF20" i="3" s="1"/>
  <c r="BF18" i="3" s="1"/>
  <c r="BB20" i="3"/>
  <c r="BA20" i="3"/>
  <c r="BA18" i="3" s="1"/>
  <c r="AY20" i="3"/>
  <c r="AX20" i="3"/>
  <c r="AW20" i="3"/>
  <c r="AW18" i="3" s="1"/>
  <c r="AU20" i="3"/>
  <c r="AT20" i="3"/>
  <c r="AT19" i="3" s="1"/>
  <c r="AS20" i="3"/>
  <c r="AS18" i="3" s="1"/>
  <c r="AP20" i="3"/>
  <c r="AO20" i="3"/>
  <c r="AO18" i="3" s="1"/>
  <c r="AN20" i="3"/>
  <c r="AN19" i="3" s="1"/>
  <c r="AM20" i="3"/>
  <c r="AL20" i="3"/>
  <c r="AK20" i="3"/>
  <c r="AK18" i="3" s="1"/>
  <c r="AJ20" i="3"/>
  <c r="AJ19" i="3" s="1"/>
  <c r="AI20" i="3"/>
  <c r="AH20" i="3"/>
  <c r="AF20" i="3"/>
  <c r="AF19" i="3" s="1"/>
  <c r="AE20" i="3"/>
  <c r="AE19" i="3" s="1"/>
  <c r="AC20" i="3"/>
  <c r="AC18" i="3" s="1"/>
  <c r="AB20" i="3"/>
  <c r="AB19" i="3" s="1"/>
  <c r="AA20" i="3"/>
  <c r="Z20" i="3"/>
  <c r="Y20" i="3"/>
  <c r="Y18" i="3" s="1"/>
  <c r="X20" i="3"/>
  <c r="X19" i="3" s="1"/>
  <c r="W20" i="3"/>
  <c r="W19" i="3" s="1"/>
  <c r="V20" i="3"/>
  <c r="T20" i="3"/>
  <c r="T19" i="3" s="1"/>
  <c r="S20" i="3"/>
  <c r="R20" i="3"/>
  <c r="R19" i="3" s="1"/>
  <c r="Q20" i="3"/>
  <c r="Q18" i="3" s="1"/>
  <c r="O20" i="3"/>
  <c r="N20" i="3"/>
  <c r="M20" i="3"/>
  <c r="M18" i="3" s="1"/>
  <c r="L20" i="3"/>
  <c r="L19" i="3" s="1"/>
  <c r="K20" i="3"/>
  <c r="J20" i="3"/>
  <c r="H20" i="3"/>
  <c r="H18" i="3" s="1"/>
  <c r="G20" i="3"/>
  <c r="G18" i="3" s="1"/>
  <c r="BP19" i="3"/>
  <c r="BO19" i="3"/>
  <c r="BN19" i="3"/>
  <c r="BM19" i="3"/>
  <c r="BG19" i="3"/>
  <c r="BB19" i="3"/>
  <c r="AY19" i="3"/>
  <c r="AX19" i="3"/>
  <c r="AU19" i="3"/>
  <c r="AP19" i="3"/>
  <c r="AO19" i="3"/>
  <c r="AM19" i="3"/>
  <c r="AL19" i="3"/>
  <c r="AI19" i="3"/>
  <c r="AH19" i="3"/>
  <c r="AC19" i="3"/>
  <c r="AA19" i="3"/>
  <c r="Z19" i="3"/>
  <c r="Y19" i="3"/>
  <c r="V19" i="3"/>
  <c r="S19" i="3"/>
  <c r="O19" i="3"/>
  <c r="N19" i="3"/>
  <c r="K19" i="3"/>
  <c r="J19" i="3"/>
  <c r="G19" i="3"/>
  <c r="BP18" i="3"/>
  <c r="BO18" i="3"/>
  <c r="BM18" i="3"/>
  <c r="BK18" i="3"/>
  <c r="BG18" i="3"/>
  <c r="BC18" i="3"/>
  <c r="AY18" i="3"/>
  <c r="AU18" i="3"/>
  <c r="AM18" i="3"/>
  <c r="AJ18" i="3"/>
  <c r="AE18" i="3"/>
  <c r="AB18" i="3"/>
  <c r="X18" i="3"/>
  <c r="W18" i="3"/>
  <c r="T18" i="3"/>
  <c r="S18" i="3"/>
  <c r="O18" i="3"/>
  <c r="L18" i="3"/>
  <c r="K18" i="3"/>
  <c r="BQ17" i="3"/>
  <c r="BN17" i="3"/>
  <c r="BL17" i="3" s="1"/>
  <c r="BK17" i="3"/>
  <c r="BJ17" i="3"/>
  <c r="BI17" i="3"/>
  <c r="BG17" i="3"/>
  <c r="BF17" i="3" s="1"/>
  <c r="BB17" i="3"/>
  <c r="BA17" i="3"/>
  <c r="AY17" i="3"/>
  <c r="AX17" i="3"/>
  <c r="AW17" i="3"/>
  <c r="AU17" i="3"/>
  <c r="AT17" i="3"/>
  <c r="AS17" i="3"/>
  <c r="AR17" i="3" s="1"/>
  <c r="AP17" i="3"/>
  <c r="AO17" i="3"/>
  <c r="AN17" i="3"/>
  <c r="AM17" i="3"/>
  <c r="AL17" i="3"/>
  <c r="AK17" i="3"/>
  <c r="AJ17" i="3"/>
  <c r="AI17" i="3"/>
  <c r="AH17" i="3"/>
  <c r="AF17" i="3"/>
  <c r="AE17" i="3"/>
  <c r="AC17" i="3"/>
  <c r="AB17" i="3"/>
  <c r="AA17" i="3"/>
  <c r="Z17" i="3"/>
  <c r="Y17" i="3"/>
  <c r="X17" i="3"/>
  <c r="W17" i="3"/>
  <c r="V17" i="3"/>
  <c r="T17" i="3"/>
  <c r="S17" i="3"/>
  <c r="R17" i="3"/>
  <c r="Q17" i="3"/>
  <c r="O17" i="3"/>
  <c r="N17" i="3"/>
  <c r="M17" i="3"/>
  <c r="L17" i="3"/>
  <c r="K17" i="3"/>
  <c r="J17" i="3"/>
  <c r="I17" i="3" s="1"/>
  <c r="H17" i="3"/>
  <c r="G17" i="3"/>
  <c r="BQ16" i="3"/>
  <c r="BN16" i="3"/>
  <c r="BL16" i="3"/>
  <c r="BK16" i="3"/>
  <c r="BH16" i="3" s="1"/>
  <c r="BJ16" i="3"/>
  <c r="BI16" i="3"/>
  <c r="BG16" i="3"/>
  <c r="BF16" i="3" s="1"/>
  <c r="BB16" i="3"/>
  <c r="BA16" i="3"/>
  <c r="AZ16" i="3" s="1"/>
  <c r="AY16" i="3"/>
  <c r="AX16" i="3"/>
  <c r="AW16" i="3"/>
  <c r="AU16" i="3"/>
  <c r="AT16" i="3"/>
  <c r="AS16" i="3"/>
  <c r="AR16" i="3" s="1"/>
  <c r="AP16" i="3"/>
  <c r="AO16" i="3"/>
  <c r="AN16" i="3"/>
  <c r="AM16" i="3"/>
  <c r="AL16" i="3"/>
  <c r="AK16" i="3"/>
  <c r="AJ16" i="3"/>
  <c r="AJ14" i="3" s="1"/>
  <c r="AI16" i="3"/>
  <c r="AH16" i="3"/>
  <c r="AF16" i="3"/>
  <c r="AE16" i="3"/>
  <c r="AC16" i="3"/>
  <c r="AB16" i="3"/>
  <c r="AA16" i="3"/>
  <c r="Z16" i="3"/>
  <c r="Y16" i="3"/>
  <c r="X16" i="3"/>
  <c r="W16" i="3"/>
  <c r="V16" i="3"/>
  <c r="T16" i="3"/>
  <c r="S16" i="3"/>
  <c r="R16" i="3"/>
  <c r="Q16" i="3"/>
  <c r="P16" i="3" s="1"/>
  <c r="O16" i="3"/>
  <c r="N16" i="3"/>
  <c r="M16" i="3"/>
  <c r="L16" i="3"/>
  <c r="K16" i="3"/>
  <c r="J16" i="3"/>
  <c r="H16" i="3"/>
  <c r="G16" i="3"/>
  <c r="BQ15" i="3"/>
  <c r="BQ14" i="3" s="1"/>
  <c r="BN15" i="3"/>
  <c r="BL15" i="3" s="1"/>
  <c r="BK15" i="3"/>
  <c r="BJ15" i="3"/>
  <c r="BI15" i="3"/>
  <c r="BH15" i="3" s="1"/>
  <c r="BG15" i="3"/>
  <c r="BF15" i="3" s="1"/>
  <c r="BB15" i="3"/>
  <c r="BA15" i="3"/>
  <c r="AZ15" i="3" s="1"/>
  <c r="AY15" i="3"/>
  <c r="AX15" i="3"/>
  <c r="AW15" i="3"/>
  <c r="AV15" i="3" s="1"/>
  <c r="AU15" i="3"/>
  <c r="AT15" i="3"/>
  <c r="AS15" i="3"/>
  <c r="AP15" i="3"/>
  <c r="AO15" i="3"/>
  <c r="AO14" i="3" s="1"/>
  <c r="AN15" i="3"/>
  <c r="AM15" i="3"/>
  <c r="AL15" i="3"/>
  <c r="AK15" i="3"/>
  <c r="AK14" i="3" s="1"/>
  <c r="AJ15" i="3"/>
  <c r="AI15" i="3"/>
  <c r="AH15" i="3"/>
  <c r="AG15" i="3"/>
  <c r="AF15" i="3"/>
  <c r="AE15" i="3"/>
  <c r="AC15" i="3"/>
  <c r="AC14" i="3" s="1"/>
  <c r="AB15" i="3"/>
  <c r="AB14" i="3" s="1"/>
  <c r="AA15" i="3"/>
  <c r="Z15" i="3"/>
  <c r="Y15" i="3"/>
  <c r="Y14" i="3" s="1"/>
  <c r="X15" i="3"/>
  <c r="U15" i="3" s="1"/>
  <c r="W15" i="3"/>
  <c r="V15" i="3"/>
  <c r="T15" i="3"/>
  <c r="S15" i="3"/>
  <c r="R15" i="3"/>
  <c r="Q15" i="3"/>
  <c r="P15" i="3" s="1"/>
  <c r="O15" i="3"/>
  <c r="N15" i="3"/>
  <c r="M15" i="3"/>
  <c r="L15" i="3"/>
  <c r="K15" i="3"/>
  <c r="J15" i="3"/>
  <c r="I15" i="3" s="1"/>
  <c r="H15" i="3"/>
  <c r="H14" i="3" s="1"/>
  <c r="G15" i="3"/>
  <c r="BR14" i="3"/>
  <c r="BP14" i="3"/>
  <c r="BO14" i="3"/>
  <c r="BM14" i="3"/>
  <c r="BC14" i="3"/>
  <c r="AS14" i="3"/>
  <c r="AN14" i="3"/>
  <c r="T14" i="3"/>
  <c r="L14" i="3"/>
  <c r="BQ13" i="3"/>
  <c r="BO13" i="3"/>
  <c r="BO12" i="3" s="1"/>
  <c r="BN13" i="3"/>
  <c r="BL13" i="3" s="1"/>
  <c r="BL12" i="3" s="1"/>
  <c r="BK13" i="3"/>
  <c r="BJ13" i="3"/>
  <c r="BJ12" i="3" s="1"/>
  <c r="BI13" i="3"/>
  <c r="BH13" i="3" s="1"/>
  <c r="BH12" i="3" s="1"/>
  <c r="BG13" i="3"/>
  <c r="BF13" i="3" s="1"/>
  <c r="BB13" i="3"/>
  <c r="BA13" i="3"/>
  <c r="AZ13" i="3" s="1"/>
  <c r="AZ12" i="3" s="1"/>
  <c r="AY13" i="3"/>
  <c r="AY12" i="3" s="1"/>
  <c r="AX13" i="3"/>
  <c r="AX12" i="3" s="1"/>
  <c r="AW13" i="3"/>
  <c r="AW12" i="3" s="1"/>
  <c r="AU13" i="3"/>
  <c r="AU12" i="3" s="1"/>
  <c r="AT13" i="3"/>
  <c r="AS13" i="3"/>
  <c r="AP13" i="3"/>
  <c r="AP12" i="3" s="1"/>
  <c r="AO13" i="3"/>
  <c r="AN13" i="3"/>
  <c r="AM13" i="3"/>
  <c r="AL13" i="3"/>
  <c r="AL12" i="3" s="1"/>
  <c r="AK13" i="3"/>
  <c r="AJ13" i="3"/>
  <c r="AI13" i="3"/>
  <c r="AH13" i="3"/>
  <c r="AH12" i="3" s="1"/>
  <c r="AF13" i="3"/>
  <c r="AE13" i="3"/>
  <c r="AC13" i="3"/>
  <c r="AB13" i="3"/>
  <c r="AB12" i="3" s="1"/>
  <c r="AA13" i="3"/>
  <c r="Z13" i="3"/>
  <c r="Y13" i="3"/>
  <c r="X13" i="3"/>
  <c r="X12" i="3" s="1"/>
  <c r="W13" i="3"/>
  <c r="V13" i="3"/>
  <c r="T13" i="3"/>
  <c r="T12" i="3" s="1"/>
  <c r="S13" i="3"/>
  <c r="R13" i="3"/>
  <c r="Q13" i="3"/>
  <c r="P13" i="3"/>
  <c r="P12" i="3" s="1"/>
  <c r="O13" i="3"/>
  <c r="N13" i="3"/>
  <c r="M13" i="3"/>
  <c r="L13" i="3"/>
  <c r="L12" i="3" s="1"/>
  <c r="K13" i="3"/>
  <c r="J13" i="3"/>
  <c r="H13" i="3"/>
  <c r="G13" i="3"/>
  <c r="G12" i="3" s="1"/>
  <c r="BQ12" i="3"/>
  <c r="BP12" i="3"/>
  <c r="BN12" i="3"/>
  <c r="BM12" i="3"/>
  <c r="BK12" i="3"/>
  <c r="BI12" i="3"/>
  <c r="BG12" i="3"/>
  <c r="BF12" i="3"/>
  <c r="BC12" i="3"/>
  <c r="BB12" i="3"/>
  <c r="BA12" i="3"/>
  <c r="AT12" i="3"/>
  <c r="AS12" i="3"/>
  <c r="AO12" i="3"/>
  <c r="AN12" i="3"/>
  <c r="AM12" i="3"/>
  <c r="AK12" i="3"/>
  <c r="AJ12" i="3"/>
  <c r="AI12" i="3"/>
  <c r="AF12" i="3"/>
  <c r="AE12" i="3"/>
  <c r="AC12" i="3"/>
  <c r="AA12" i="3"/>
  <c r="Z12" i="3"/>
  <c r="Y12" i="3"/>
  <c r="W12" i="3"/>
  <c r="V12" i="3"/>
  <c r="S12" i="3"/>
  <c r="R12" i="3"/>
  <c r="Q12" i="3"/>
  <c r="O12" i="3"/>
  <c r="N12" i="3"/>
  <c r="M12" i="3"/>
  <c r="K12" i="3"/>
  <c r="J12" i="3"/>
  <c r="H12" i="3"/>
  <c r="BQ11" i="3"/>
  <c r="BQ10" i="3" s="1"/>
  <c r="BQ9" i="3" s="1"/>
  <c r="BO11" i="3"/>
  <c r="BO10" i="3" s="1"/>
  <c r="BN11" i="3"/>
  <c r="BK11" i="3"/>
  <c r="BJ11" i="3"/>
  <c r="BJ10" i="3" s="1"/>
  <c r="BI11" i="3"/>
  <c r="BI10" i="3" s="1"/>
  <c r="BG11" i="3"/>
  <c r="BF11" i="3" s="1"/>
  <c r="BB11" i="3"/>
  <c r="BA11" i="3"/>
  <c r="AY11" i="3"/>
  <c r="AY10" i="3" s="1"/>
  <c r="AX11" i="3"/>
  <c r="AW11" i="3"/>
  <c r="AU11" i="3"/>
  <c r="AU10" i="3" s="1"/>
  <c r="AT11" i="3"/>
  <c r="AR11" i="3" s="1"/>
  <c r="AS11" i="3"/>
  <c r="AP11" i="3"/>
  <c r="AP10" i="3" s="1"/>
  <c r="AO11" i="3"/>
  <c r="AN11" i="3"/>
  <c r="AM11" i="3"/>
  <c r="AM10" i="3" s="1"/>
  <c r="AL11" i="3"/>
  <c r="AL10" i="3" s="1"/>
  <c r="AK11" i="3"/>
  <c r="AK10" i="3" s="1"/>
  <c r="AK9" i="3" s="1"/>
  <c r="AJ11" i="3"/>
  <c r="AJ10" i="3" s="1"/>
  <c r="AJ9" i="3" s="1"/>
  <c r="AI11" i="3"/>
  <c r="AI10" i="3" s="1"/>
  <c r="AH11" i="3"/>
  <c r="AF11" i="3"/>
  <c r="AE11" i="3"/>
  <c r="AE10" i="3" s="1"/>
  <c r="AC11" i="3"/>
  <c r="AB11" i="3"/>
  <c r="AA11" i="3"/>
  <c r="AA10" i="3" s="1"/>
  <c r="Z11" i="3"/>
  <c r="Z10" i="3" s="1"/>
  <c r="Y11" i="3"/>
  <c r="X11" i="3"/>
  <c r="W11" i="3"/>
  <c r="W10" i="3" s="1"/>
  <c r="V11" i="3"/>
  <c r="U11" i="3" s="1"/>
  <c r="U10" i="3" s="1"/>
  <c r="T11" i="3"/>
  <c r="S11" i="3"/>
  <c r="S10" i="3" s="1"/>
  <c r="R11" i="3"/>
  <c r="Q11" i="3"/>
  <c r="Q10" i="3" s="1"/>
  <c r="O11" i="3"/>
  <c r="O10" i="3" s="1"/>
  <c r="N11" i="3"/>
  <c r="N10" i="3" s="1"/>
  <c r="M11" i="3"/>
  <c r="M10" i="3" s="1"/>
  <c r="L11" i="3"/>
  <c r="L10" i="3" s="1"/>
  <c r="K11" i="3"/>
  <c r="K10" i="3" s="1"/>
  <c r="J11" i="3"/>
  <c r="H11" i="3"/>
  <c r="G11" i="3"/>
  <c r="G10" i="3" s="1"/>
  <c r="BP10" i="3"/>
  <c r="BP9" i="3" s="1"/>
  <c r="BP139" i="3" s="1"/>
  <c r="BN10" i="3"/>
  <c r="BM10" i="3"/>
  <c r="BM9" i="3" s="1"/>
  <c r="BC10" i="3"/>
  <c r="BC9" i="3" s="1"/>
  <c r="BA10" i="3"/>
  <c r="AW10" i="3"/>
  <c r="AS10" i="3"/>
  <c r="AO10" i="3"/>
  <c r="AO9" i="3" s="1"/>
  <c r="AN10" i="3"/>
  <c r="AN9" i="3" s="1"/>
  <c r="AF10" i="3"/>
  <c r="AC10" i="3"/>
  <c r="AC9" i="3" s="1"/>
  <c r="AB10" i="3"/>
  <c r="Y10" i="3"/>
  <c r="X10" i="3"/>
  <c r="T10" i="3"/>
  <c r="H10" i="3"/>
  <c r="C41" i="2"/>
  <c r="C40" i="2" s="1"/>
  <c r="C30" i="2"/>
  <c r="C29" i="2" s="1"/>
  <c r="C26" i="2"/>
  <c r="C20" i="2"/>
  <c r="C19" i="2" s="1"/>
  <c r="C16" i="2"/>
  <c r="C10" i="2"/>
  <c r="C102" i="1"/>
  <c r="C100" i="1"/>
  <c r="C99" i="1"/>
  <c r="C98" i="1"/>
  <c r="C96" i="1"/>
  <c r="C93" i="1" s="1"/>
  <c r="E93" i="1" s="1"/>
  <c r="C95" i="1"/>
  <c r="C91" i="1"/>
  <c r="C90" i="1"/>
  <c r="C89" i="1" s="1"/>
  <c r="C87" i="1"/>
  <c r="C86" i="1"/>
  <c r="C85" i="1"/>
  <c r="C84" i="1"/>
  <c r="C83" i="1"/>
  <c r="C82" i="1"/>
  <c r="C80" i="1"/>
  <c r="C79" i="1" s="1"/>
  <c r="C78" i="1"/>
  <c r="C77" i="1"/>
  <c r="C76" i="1"/>
  <c r="C75" i="1" s="1"/>
  <c r="C74" i="1"/>
  <c r="C73" i="1"/>
  <c r="C72" i="1"/>
  <c r="C71" i="1"/>
  <c r="C69" i="1"/>
  <c r="C68" i="1"/>
  <c r="C67" i="1"/>
  <c r="C66" i="1"/>
  <c r="C64" i="1"/>
  <c r="C63" i="1"/>
  <c r="C62" i="1"/>
  <c r="C61" i="1"/>
  <c r="C59" i="1"/>
  <c r="C58" i="1"/>
  <c r="C57" i="1" s="1"/>
  <c r="C56" i="1"/>
  <c r="C55" i="1" s="1"/>
  <c r="C54" i="1"/>
  <c r="C53" i="1" s="1"/>
  <c r="C52" i="1"/>
  <c r="C51" i="1"/>
  <c r="C50" i="1"/>
  <c r="C49" i="1"/>
  <c r="C48" i="1"/>
  <c r="C47" i="1"/>
  <c r="C30" i="1"/>
  <c r="C27" i="1"/>
  <c r="C26" i="1"/>
  <c r="C24" i="1"/>
  <c r="C23" i="1"/>
  <c r="C22" i="1"/>
  <c r="C21" i="1" s="1"/>
  <c r="C20" i="1"/>
  <c r="C19" i="1"/>
  <c r="C18" i="1"/>
  <c r="C17" i="1"/>
  <c r="C15" i="1"/>
  <c r="C14" i="1"/>
  <c r="C13" i="1"/>
  <c r="C12" i="1"/>
  <c r="C11" i="1"/>
  <c r="BO9" i="3" l="1"/>
  <c r="L9" i="3"/>
  <c r="T9" i="3"/>
  <c r="C81" i="1"/>
  <c r="AS9" i="3"/>
  <c r="I11" i="3"/>
  <c r="AG11" i="3"/>
  <c r="AZ11" i="3"/>
  <c r="AZ10" i="3" s="1"/>
  <c r="AR15" i="3"/>
  <c r="Q19" i="3"/>
  <c r="AK19" i="3"/>
  <c r="BJ19" i="3"/>
  <c r="W23" i="3"/>
  <c r="W22" i="3" s="1"/>
  <c r="AA23" i="3"/>
  <c r="AA22" i="3" s="1"/>
  <c r="I28" i="3"/>
  <c r="AG28" i="3"/>
  <c r="AV28" i="3"/>
  <c r="AV27" i="3" s="1"/>
  <c r="AV26" i="3" s="1"/>
  <c r="H29" i="3"/>
  <c r="AU29" i="3"/>
  <c r="BM30" i="3"/>
  <c r="BM29" i="3" s="1"/>
  <c r="AG31" i="3"/>
  <c r="AZ31" i="3"/>
  <c r="AZ30" i="3" s="1"/>
  <c r="U33" i="3"/>
  <c r="AQ34" i="3"/>
  <c r="AR35" i="3"/>
  <c r="AQ35" i="3" s="1"/>
  <c r="BO37" i="3"/>
  <c r="I39" i="3"/>
  <c r="I38" i="3" s="1"/>
  <c r="AB40" i="3"/>
  <c r="AG42" i="3"/>
  <c r="AV42" i="3"/>
  <c r="BH42" i="3"/>
  <c r="AX44" i="3"/>
  <c r="AZ46" i="3"/>
  <c r="BE48" i="3"/>
  <c r="BD48" i="3" s="1"/>
  <c r="AR49" i="3"/>
  <c r="C60" i="1"/>
  <c r="C70" i="1"/>
  <c r="AB9" i="3"/>
  <c r="BL11" i="3"/>
  <c r="BL10" i="3" s="1"/>
  <c r="BI14" i="3"/>
  <c r="BI9" i="3" s="1"/>
  <c r="AT14" i="3"/>
  <c r="BG14" i="3"/>
  <c r="AG16" i="3"/>
  <c r="AV16" i="3"/>
  <c r="AG17" i="3"/>
  <c r="AV17" i="3"/>
  <c r="M19" i="3"/>
  <c r="BA19" i="3"/>
  <c r="AR20" i="3"/>
  <c r="AR18" i="3" s="1"/>
  <c r="AV20" i="3"/>
  <c r="AV19" i="3" s="1"/>
  <c r="AZ20" i="3"/>
  <c r="AZ19" i="3" s="1"/>
  <c r="AR21" i="3"/>
  <c r="N23" i="3"/>
  <c r="N22" i="3" s="1"/>
  <c r="BK23" i="3"/>
  <c r="BK22" i="3" s="1"/>
  <c r="AR28" i="3"/>
  <c r="K29" i="3"/>
  <c r="T29" i="3"/>
  <c r="AB29" i="3"/>
  <c r="P31" i="3"/>
  <c r="U31" i="3"/>
  <c r="U30" i="3" s="1"/>
  <c r="Y29" i="3"/>
  <c r="AC29" i="3"/>
  <c r="AL29" i="3"/>
  <c r="AP29" i="3"/>
  <c r="BB29" i="3"/>
  <c r="M32" i="3"/>
  <c r="R32" i="3"/>
  <c r="AK32" i="3"/>
  <c r="AK29" i="3" s="1"/>
  <c r="AO32" i="3"/>
  <c r="AO29" i="3" s="1"/>
  <c r="AZ33" i="3"/>
  <c r="AZ32" i="3" s="1"/>
  <c r="P35" i="3"/>
  <c r="U35" i="3"/>
  <c r="BH35" i="3"/>
  <c r="S37" i="3"/>
  <c r="BG37" i="3"/>
  <c r="AG39" i="3"/>
  <c r="AZ39" i="3"/>
  <c r="AZ38" i="3" s="1"/>
  <c r="P41" i="3"/>
  <c r="AR41" i="3"/>
  <c r="AV41" i="3"/>
  <c r="AZ41" i="3"/>
  <c r="AD43" i="3"/>
  <c r="AR43" i="3"/>
  <c r="W44" i="3"/>
  <c r="J44" i="3"/>
  <c r="N44" i="3"/>
  <c r="AT44" i="3"/>
  <c r="AT37" i="3" s="1"/>
  <c r="AG46" i="3"/>
  <c r="AZ47" i="3"/>
  <c r="U49" i="3"/>
  <c r="P51" i="3"/>
  <c r="P50" i="3" s="1"/>
  <c r="AG54" i="3"/>
  <c r="AK53" i="3"/>
  <c r="AK52" i="3" s="1"/>
  <c r="AO53" i="3"/>
  <c r="AO52" i="3" s="1"/>
  <c r="U56" i="3"/>
  <c r="AG14" i="3"/>
  <c r="BE16" i="3"/>
  <c r="BD16" i="3" s="1"/>
  <c r="BL23" i="3"/>
  <c r="BL22" i="3" s="1"/>
  <c r="BL28" i="3"/>
  <c r="BE28" i="3" s="1"/>
  <c r="L29" i="3"/>
  <c r="W29" i="3"/>
  <c r="AM29" i="3"/>
  <c r="BE34" i="3"/>
  <c r="BD34" i="3" s="1"/>
  <c r="W37" i="3"/>
  <c r="AI37" i="3"/>
  <c r="K37" i="3"/>
  <c r="T37" i="3"/>
  <c r="BH41" i="3"/>
  <c r="U42" i="3"/>
  <c r="U53" i="3"/>
  <c r="H9" i="3"/>
  <c r="AG13" i="3"/>
  <c r="AG12" i="3" s="1"/>
  <c r="U17" i="3"/>
  <c r="BL19" i="3"/>
  <c r="U25" i="3"/>
  <c r="BK29" i="3"/>
  <c r="AG35" i="3"/>
  <c r="AA37" i="3"/>
  <c r="AX37" i="3"/>
  <c r="BB53" i="3"/>
  <c r="BJ53" i="3"/>
  <c r="AZ56" i="3"/>
  <c r="AV57" i="3"/>
  <c r="K58" i="3"/>
  <c r="O58" i="3"/>
  <c r="O52" i="3" s="1"/>
  <c r="T58" i="3"/>
  <c r="AI58" i="3"/>
  <c r="AI52" i="3" s="1"/>
  <c r="AM58" i="3"/>
  <c r="BH62" i="3"/>
  <c r="U65" i="3"/>
  <c r="AV67" i="3"/>
  <c r="AG68" i="3"/>
  <c r="BI69" i="3"/>
  <c r="BH76" i="3"/>
  <c r="W77" i="3"/>
  <c r="AA77" i="3"/>
  <c r="AF77" i="3"/>
  <c r="AZ79" i="3"/>
  <c r="AZ78" i="3" s="1"/>
  <c r="U81" i="3"/>
  <c r="AT80" i="3"/>
  <c r="AT77" i="3" s="1"/>
  <c r="P82" i="3"/>
  <c r="AV82" i="3"/>
  <c r="BA84" i="3"/>
  <c r="BA77" i="3" s="1"/>
  <c r="AR85" i="3"/>
  <c r="I88" i="3"/>
  <c r="I87" i="3" s="1"/>
  <c r="I86" i="3" s="1"/>
  <c r="AZ88" i="3"/>
  <c r="AZ87" i="3" s="1"/>
  <c r="AZ86" i="3" s="1"/>
  <c r="AG91" i="3"/>
  <c r="AX53" i="3"/>
  <c r="AZ55" i="3"/>
  <c r="BL55" i="3"/>
  <c r="P56" i="3"/>
  <c r="AV56" i="3"/>
  <c r="BH56" i="3"/>
  <c r="AR57" i="3"/>
  <c r="AQ57" i="3" s="1"/>
  <c r="L58" i="3"/>
  <c r="P59" i="3"/>
  <c r="P58" i="3" s="1"/>
  <c r="U59" i="3"/>
  <c r="T61" i="3"/>
  <c r="AW61" i="3"/>
  <c r="AZ63" i="3"/>
  <c r="I64" i="3"/>
  <c r="AG64" i="3"/>
  <c r="BH64" i="3"/>
  <c r="I65" i="3"/>
  <c r="U67" i="3"/>
  <c r="U66" i="3" s="1"/>
  <c r="BG70" i="3"/>
  <c r="BN69" i="3"/>
  <c r="P71" i="3"/>
  <c r="P70" i="3" s="1"/>
  <c r="P69" i="3" s="1"/>
  <c r="AC69" i="3"/>
  <c r="AR71" i="3"/>
  <c r="AQ71" i="3" s="1"/>
  <c r="AQ70" i="3" s="1"/>
  <c r="AV71" i="3"/>
  <c r="AV70" i="3" s="1"/>
  <c r="AZ71" i="3"/>
  <c r="AZ70" i="3" s="1"/>
  <c r="Q72" i="3"/>
  <c r="AG73" i="3"/>
  <c r="AG72" i="3" s="1"/>
  <c r="BM77" i="3"/>
  <c r="S77" i="3"/>
  <c r="X77" i="3"/>
  <c r="AB77" i="3"/>
  <c r="AU77" i="3"/>
  <c r="AY77" i="3"/>
  <c r="AV79" i="3"/>
  <c r="AV78" i="3" s="1"/>
  <c r="AZ81" i="3"/>
  <c r="AD82" i="3"/>
  <c r="AR82" i="3"/>
  <c r="I83" i="3"/>
  <c r="AG83" i="3"/>
  <c r="BI84" i="3"/>
  <c r="BI77" i="3" s="1"/>
  <c r="P85" i="3"/>
  <c r="P84" i="3" s="1"/>
  <c r="U85" i="3"/>
  <c r="U84" i="3" s="1"/>
  <c r="AS87" i="3"/>
  <c r="AS86" i="3" s="1"/>
  <c r="AV88" i="3"/>
  <c r="AV87" i="3" s="1"/>
  <c r="AV86" i="3" s="1"/>
  <c r="V90" i="3"/>
  <c r="AI89" i="3"/>
  <c r="AM89" i="3"/>
  <c r="AX89" i="3"/>
  <c r="BC89" i="3"/>
  <c r="Z69" i="3"/>
  <c r="AT69" i="3"/>
  <c r="M69" i="3"/>
  <c r="Q69" i="3"/>
  <c r="BA69" i="3"/>
  <c r="AQ79" i="3"/>
  <c r="AQ78" i="3" s="1"/>
  <c r="AV80" i="3"/>
  <c r="AD88" i="3"/>
  <c r="AD87" i="3" s="1"/>
  <c r="AD86" i="3" s="1"/>
  <c r="AQ122" i="3"/>
  <c r="I59" i="3"/>
  <c r="AG59" i="3"/>
  <c r="BE60" i="3"/>
  <c r="BD60" i="3" s="1"/>
  <c r="I62" i="3"/>
  <c r="I61" i="3" s="1"/>
  <c r="AQ63" i="3"/>
  <c r="U64" i="3"/>
  <c r="U61" i="3" s="1"/>
  <c r="AR64" i="3"/>
  <c r="AD65" i="3"/>
  <c r="I67" i="3"/>
  <c r="N66" i="3"/>
  <c r="AG67" i="3"/>
  <c r="BH67" i="3"/>
  <c r="I68" i="3"/>
  <c r="BK70" i="3"/>
  <c r="AK69" i="3"/>
  <c r="AO69" i="3"/>
  <c r="BL69" i="3"/>
  <c r="H77" i="3"/>
  <c r="AN77" i="3"/>
  <c r="AS78" i="3"/>
  <c r="AS77" i="3" s="1"/>
  <c r="AJ80" i="3"/>
  <c r="AJ77" i="3" s="1"/>
  <c r="BE81" i="3"/>
  <c r="U83" i="3"/>
  <c r="I85" i="3"/>
  <c r="AG85" i="3"/>
  <c r="W89" i="3"/>
  <c r="AA89" i="3"/>
  <c r="AU89" i="3"/>
  <c r="V92" i="3"/>
  <c r="V94" i="3"/>
  <c r="U100" i="3"/>
  <c r="U101" i="3"/>
  <c r="BH102" i="3"/>
  <c r="AR103" i="3"/>
  <c r="I106" i="3"/>
  <c r="AG106" i="3"/>
  <c r="AZ106" i="3"/>
  <c r="BH106" i="3"/>
  <c r="AG107" i="3"/>
  <c r="AV107" i="3"/>
  <c r="AQ107" i="3" s="1"/>
  <c r="AV108" i="3"/>
  <c r="AG109" i="3"/>
  <c r="I115" i="3"/>
  <c r="AG115" i="3"/>
  <c r="BH115" i="3"/>
  <c r="I116" i="3"/>
  <c r="AG116" i="3"/>
  <c r="BE117" i="3"/>
  <c r="BD117" i="3" s="1"/>
  <c r="I119" i="3"/>
  <c r="AG119" i="3"/>
  <c r="AZ119" i="3"/>
  <c r="BH119" i="3"/>
  <c r="P120" i="3"/>
  <c r="AD120" i="3"/>
  <c r="AQ126" i="3"/>
  <c r="Q129" i="3"/>
  <c r="Q128" i="3" s="1"/>
  <c r="AJ129" i="3"/>
  <c r="AJ128" i="3" s="1"/>
  <c r="I130" i="3"/>
  <c r="J129" i="3"/>
  <c r="J128" i="3" s="1"/>
  <c r="N129" i="3"/>
  <c r="N128" i="3" s="1"/>
  <c r="S129" i="3"/>
  <c r="S128" i="3" s="1"/>
  <c r="AV131" i="3"/>
  <c r="AW129" i="3"/>
  <c r="AW128" i="3" s="1"/>
  <c r="AZ91" i="3"/>
  <c r="AZ90" i="3" s="1"/>
  <c r="BH91" i="3"/>
  <c r="AZ93" i="3"/>
  <c r="AZ92" i="3" s="1"/>
  <c r="BH93" i="3"/>
  <c r="BH94" i="3"/>
  <c r="I99" i="3"/>
  <c r="AZ99" i="3"/>
  <c r="BH99" i="3"/>
  <c r="AZ100" i="3"/>
  <c r="AZ101" i="3"/>
  <c r="BH101" i="3"/>
  <c r="U102" i="3"/>
  <c r="AZ105" i="3"/>
  <c r="AR108" i="3"/>
  <c r="AD109" i="3"/>
  <c r="AV111" i="3"/>
  <c r="U112" i="3"/>
  <c r="AR112" i="3"/>
  <c r="BE112" i="3"/>
  <c r="BD112" i="3" s="1"/>
  <c r="AK113" i="3"/>
  <c r="AK89" i="3" s="1"/>
  <c r="AO113" i="3"/>
  <c r="AO89" i="3" s="1"/>
  <c r="AV115" i="3"/>
  <c r="P116" i="3"/>
  <c r="BH118" i="3"/>
  <c r="BE118" i="3" s="1"/>
  <c r="BD118" i="3" s="1"/>
  <c r="BH120" i="3"/>
  <c r="BE120" i="3" s="1"/>
  <c r="BD120" i="3" s="1"/>
  <c r="AG121" i="3"/>
  <c r="AG122" i="3"/>
  <c r="AV123" i="3"/>
  <c r="AQ124" i="3"/>
  <c r="AD127" i="3"/>
  <c r="V129" i="3"/>
  <c r="V128" i="3" s="1"/>
  <c r="BG129" i="3"/>
  <c r="BG128" i="3" s="1"/>
  <c r="AR131" i="3"/>
  <c r="AQ131" i="3" s="1"/>
  <c r="AS129" i="3"/>
  <c r="AS128" i="3" s="1"/>
  <c r="AQ135" i="3"/>
  <c r="C24" i="5"/>
  <c r="C23" i="5" s="1"/>
  <c r="C22" i="5" s="1"/>
  <c r="F23" i="5"/>
  <c r="F22" i="5" s="1"/>
  <c r="D40" i="5"/>
  <c r="C73" i="5"/>
  <c r="D72" i="5"/>
  <c r="D69" i="5" s="1"/>
  <c r="S89" i="3"/>
  <c r="AY89" i="3"/>
  <c r="P91" i="3"/>
  <c r="P90" i="3" s="1"/>
  <c r="Y89" i="3"/>
  <c r="AC89" i="3"/>
  <c r="P93" i="3"/>
  <c r="P92" i="3" s="1"/>
  <c r="BN94" i="3"/>
  <c r="P95" i="3"/>
  <c r="P94" i="3" s="1"/>
  <c r="I97" i="3"/>
  <c r="I96" i="3" s="1"/>
  <c r="AG99" i="3"/>
  <c r="AG100" i="3"/>
  <c r="AV100" i="3"/>
  <c r="BH100" i="3"/>
  <c r="I101" i="3"/>
  <c r="AG101" i="3"/>
  <c r="AV101" i="3"/>
  <c r="I102" i="3"/>
  <c r="AV105" i="3"/>
  <c r="U106" i="3"/>
  <c r="F106" i="3" s="1"/>
  <c r="AD106" i="3"/>
  <c r="AR106" i="3"/>
  <c r="U107" i="3"/>
  <c r="U109" i="3"/>
  <c r="AR111" i="3"/>
  <c r="U114" i="3"/>
  <c r="AH113" i="3"/>
  <c r="AL113" i="3"/>
  <c r="AL89" i="3" s="1"/>
  <c r="AP113" i="3"/>
  <c r="AP89" i="3" s="1"/>
  <c r="BB113" i="3"/>
  <c r="BB89" i="3" s="1"/>
  <c r="BJ113" i="3"/>
  <c r="BJ89" i="3" s="1"/>
  <c r="U115" i="3"/>
  <c r="U116" i="3"/>
  <c r="P118" i="3"/>
  <c r="AV118" i="3"/>
  <c r="U119" i="3"/>
  <c r="AR119" i="3"/>
  <c r="BE119" i="3"/>
  <c r="BD119" i="3" s="1"/>
  <c r="AV120" i="3"/>
  <c r="AR121" i="3"/>
  <c r="P123" i="3"/>
  <c r="P124" i="3"/>
  <c r="U124" i="3"/>
  <c r="AD125" i="3"/>
  <c r="U130" i="3"/>
  <c r="AO129" i="3"/>
  <c r="AO128" i="3" s="1"/>
  <c r="AZ130" i="3"/>
  <c r="BA129" i="3"/>
  <c r="BA128" i="3" s="1"/>
  <c r="BI129" i="3"/>
  <c r="BI128" i="3" s="1"/>
  <c r="K129" i="3"/>
  <c r="O129" i="3"/>
  <c r="O128" i="3" s="1"/>
  <c r="T129" i="3"/>
  <c r="T128" i="3" s="1"/>
  <c r="Y129" i="3"/>
  <c r="Y128" i="3" s="1"/>
  <c r="AC129" i="3"/>
  <c r="AC128" i="3" s="1"/>
  <c r="AI129" i="3"/>
  <c r="AI128" i="3" s="1"/>
  <c r="AQ136" i="3"/>
  <c r="BH136" i="3"/>
  <c r="BK129" i="3"/>
  <c r="BK128" i="3" s="1"/>
  <c r="D10" i="5"/>
  <c r="C30" i="5"/>
  <c r="K30" i="5" s="1"/>
  <c r="F28" i="5"/>
  <c r="H36" i="5"/>
  <c r="H69" i="5"/>
  <c r="AQ100" i="3"/>
  <c r="AQ101" i="3"/>
  <c r="AD105" i="3"/>
  <c r="AQ105" i="3"/>
  <c r="AD114" i="3"/>
  <c r="AD118" i="3"/>
  <c r="BL133" i="3"/>
  <c r="BN129" i="3"/>
  <c r="BN128" i="3" s="1"/>
  <c r="AG134" i="3"/>
  <c r="AH129" i="3"/>
  <c r="AH128" i="3" s="1"/>
  <c r="BE136" i="3"/>
  <c r="BD136" i="3" s="1"/>
  <c r="I138" i="3"/>
  <c r="I137" i="3" s="1"/>
  <c r="K137" i="3"/>
  <c r="J28" i="5"/>
  <c r="J27" i="5" s="1"/>
  <c r="E36" i="5"/>
  <c r="I124" i="3"/>
  <c r="AG124" i="3"/>
  <c r="AZ125" i="3"/>
  <c r="I126" i="3"/>
  <c r="AG126" i="3"/>
  <c r="BH126" i="3"/>
  <c r="AR130" i="3"/>
  <c r="I133" i="3"/>
  <c r="AV133" i="3"/>
  <c r="U134" i="3"/>
  <c r="AZ134" i="3"/>
  <c r="I135" i="3"/>
  <c r="AG135" i="3"/>
  <c r="U136" i="3"/>
  <c r="C50" i="5"/>
  <c r="H49" i="5"/>
  <c r="G54" i="5"/>
  <c r="D41" i="6"/>
  <c r="D142" i="6"/>
  <c r="BH123" i="3"/>
  <c r="BE123" i="3" s="1"/>
  <c r="BD123" i="3" s="1"/>
  <c r="P125" i="3"/>
  <c r="P126" i="3"/>
  <c r="AD126" i="3"/>
  <c r="BE127" i="3"/>
  <c r="BD127" i="3" s="1"/>
  <c r="I131" i="3"/>
  <c r="AG131" i="3"/>
  <c r="P132" i="3"/>
  <c r="U132" i="3"/>
  <c r="AZ132" i="3"/>
  <c r="AG133" i="3"/>
  <c r="AR133" i="3"/>
  <c r="AV134" i="3"/>
  <c r="BH134" i="3"/>
  <c r="U138" i="3"/>
  <c r="U137" i="3" s="1"/>
  <c r="F115" i="4"/>
  <c r="F114" i="4" s="1"/>
  <c r="F128" i="4"/>
  <c r="F127" i="4" s="1"/>
  <c r="F126" i="4" s="1"/>
  <c r="F222" i="4"/>
  <c r="C53" i="5"/>
  <c r="K53" i="5" s="1"/>
  <c r="C55" i="5"/>
  <c r="D218" i="6"/>
  <c r="U131" i="3"/>
  <c r="I132" i="3"/>
  <c r="AG132" i="3"/>
  <c r="U133" i="3"/>
  <c r="AG138" i="3"/>
  <c r="AG137" i="3" s="1"/>
  <c r="F75" i="4"/>
  <c r="F74" i="4" s="1"/>
  <c r="F88" i="4"/>
  <c r="F175" i="4"/>
  <c r="F174" i="4" s="1"/>
  <c r="F173" i="4" s="1"/>
  <c r="H15" i="5"/>
  <c r="C51" i="5"/>
  <c r="K51" i="5" s="1"/>
  <c r="C52" i="5"/>
  <c r="K52" i="5" s="1"/>
  <c r="F54" i="5"/>
  <c r="J54" i="5"/>
  <c r="C57" i="5"/>
  <c r="K57" i="5" s="1"/>
  <c r="F58" i="5"/>
  <c r="J58" i="5"/>
  <c r="D34" i="6"/>
  <c r="AQ16" i="3"/>
  <c r="AR14" i="3"/>
  <c r="P11" i="3"/>
  <c r="P10" i="3" s="1"/>
  <c r="AV11" i="3"/>
  <c r="AV10" i="3" s="1"/>
  <c r="AV14" i="3"/>
  <c r="AA14" i="3"/>
  <c r="AA9" i="3" s="1"/>
  <c r="AF14" i="3"/>
  <c r="AI14" i="3"/>
  <c r="AI9" i="3" s="1"/>
  <c r="AM14" i="3"/>
  <c r="AM9" i="3" s="1"/>
  <c r="BL14" i="3"/>
  <c r="BL9" i="3" s="1"/>
  <c r="AD17" i="3"/>
  <c r="P20" i="3"/>
  <c r="P19" i="3" s="1"/>
  <c r="N18" i="3"/>
  <c r="Z18" i="3"/>
  <c r="AL18" i="3"/>
  <c r="AP18" i="3"/>
  <c r="AT18" i="3"/>
  <c r="BB18" i="3"/>
  <c r="BH21" i="3"/>
  <c r="H23" i="3"/>
  <c r="H22" i="3" s="1"/>
  <c r="AN23" i="3"/>
  <c r="AN22" i="3" s="1"/>
  <c r="BN23" i="3"/>
  <c r="BN22" i="3" s="1"/>
  <c r="AD31" i="3"/>
  <c r="AD30" i="3" s="1"/>
  <c r="BE31" i="3"/>
  <c r="BE33" i="3"/>
  <c r="BE35" i="3"/>
  <c r="BD35" i="3" s="1"/>
  <c r="BQ32" i="3"/>
  <c r="I36" i="3"/>
  <c r="BI32" i="3"/>
  <c r="BI29" i="3" s="1"/>
  <c r="BN32" i="3"/>
  <c r="BN29" i="3" s="1"/>
  <c r="AD39" i="3"/>
  <c r="AD38" i="3" s="1"/>
  <c r="I41" i="3"/>
  <c r="I40" i="3" s="1"/>
  <c r="BE64" i="3"/>
  <c r="BD64" i="3" s="1"/>
  <c r="BF61" i="3"/>
  <c r="BF95" i="3"/>
  <c r="BG94" i="3"/>
  <c r="C9" i="2"/>
  <c r="C44" i="2" s="1"/>
  <c r="AF9" i="3"/>
  <c r="BH11" i="3"/>
  <c r="BH10" i="3" s="1"/>
  <c r="O14" i="3"/>
  <c r="O9" i="3" s="1"/>
  <c r="S14" i="3"/>
  <c r="S9" i="3" s="1"/>
  <c r="S139" i="3" s="1"/>
  <c r="X14" i="3"/>
  <c r="X9" i="3" s="1"/>
  <c r="AU14" i="3"/>
  <c r="AU9" i="3" s="1"/>
  <c r="AY14" i="3"/>
  <c r="AY9" i="3" s="1"/>
  <c r="BN14" i="3"/>
  <c r="BN9" i="3" s="1"/>
  <c r="M14" i="3"/>
  <c r="R18" i="3"/>
  <c r="AA18" i="3"/>
  <c r="AI18" i="3"/>
  <c r="AX18" i="3"/>
  <c r="AF23" i="3"/>
  <c r="AF22" i="3" s="1"/>
  <c r="AV25" i="3"/>
  <c r="AQ25" i="3" s="1"/>
  <c r="BE25" i="3"/>
  <c r="BD25" i="3" s="1"/>
  <c r="AV31" i="3"/>
  <c r="AV30" i="3" s="1"/>
  <c r="AD35" i="3"/>
  <c r="F35" i="3" s="1"/>
  <c r="E35" i="3" s="1"/>
  <c r="D35" i="3" s="1"/>
  <c r="U36" i="3"/>
  <c r="AG36" i="3"/>
  <c r="AV36" i="3"/>
  <c r="AQ36" i="3" s="1"/>
  <c r="BH36" i="3"/>
  <c r="BL36" i="3"/>
  <c r="BL32" i="3" s="1"/>
  <c r="BL29" i="3" s="1"/>
  <c r="J37" i="3"/>
  <c r="N37" i="3"/>
  <c r="P39" i="3"/>
  <c r="U39" i="3"/>
  <c r="U38" i="3" s="1"/>
  <c r="AV39" i="3"/>
  <c r="AV38" i="3" s="1"/>
  <c r="BH39" i="3"/>
  <c r="U41" i="3"/>
  <c r="AR42" i="3"/>
  <c r="O44" i="3"/>
  <c r="O37" i="3" s="1"/>
  <c r="AU44" i="3"/>
  <c r="AU37" i="3" s="1"/>
  <c r="BK44" i="3"/>
  <c r="H44" i="3"/>
  <c r="AE44" i="3"/>
  <c r="AE37" i="3" s="1"/>
  <c r="AN44" i="3"/>
  <c r="AN37" i="3" s="1"/>
  <c r="BC44" i="3"/>
  <c r="BC37" i="3" s="1"/>
  <c r="BH47" i="3"/>
  <c r="I48" i="3"/>
  <c r="AF44" i="3"/>
  <c r="AD54" i="3"/>
  <c r="F54" i="3" s="1"/>
  <c r="BH55" i="3"/>
  <c r="AD56" i="3"/>
  <c r="BH57" i="3"/>
  <c r="BE57" i="3" s="1"/>
  <c r="BD57" i="3" s="1"/>
  <c r="AV59" i="3"/>
  <c r="AV58" i="3" s="1"/>
  <c r="U60" i="3"/>
  <c r="AG60" i="3"/>
  <c r="AD60" i="3" s="1"/>
  <c r="BE62" i="3"/>
  <c r="BD62" i="3" s="1"/>
  <c r="F63" i="3"/>
  <c r="E63" i="3" s="1"/>
  <c r="AD63" i="3"/>
  <c r="BH63" i="3"/>
  <c r="BE63" i="3" s="1"/>
  <c r="BD63" i="3" s="1"/>
  <c r="P64" i="3"/>
  <c r="BQ61" i="3"/>
  <c r="BQ52" i="3" s="1"/>
  <c r="AV65" i="3"/>
  <c r="P67" i="3"/>
  <c r="P66" i="3" s="1"/>
  <c r="AV68" i="3"/>
  <c r="AV66" i="3" s="1"/>
  <c r="I71" i="3"/>
  <c r="I70" i="3" s="1"/>
  <c r="BE71" i="3"/>
  <c r="U73" i="3"/>
  <c r="U72" i="3" s="1"/>
  <c r="AR73" i="3"/>
  <c r="AZ73" i="3"/>
  <c r="AZ72" i="3" s="1"/>
  <c r="AZ69" i="3" s="1"/>
  <c r="BH73" i="3"/>
  <c r="BH72" i="3" s="1"/>
  <c r="U76" i="3"/>
  <c r="U75" i="3" s="1"/>
  <c r="U74" i="3" s="1"/>
  <c r="AG76" i="3"/>
  <c r="AG75" i="3" s="1"/>
  <c r="AG74" i="3" s="1"/>
  <c r="BH79" i="3"/>
  <c r="BH78" i="3" s="1"/>
  <c r="N77" i="3"/>
  <c r="P80" i="3"/>
  <c r="AL77" i="3"/>
  <c r="AP77" i="3"/>
  <c r="BB77" i="3"/>
  <c r="BH82" i="3"/>
  <c r="BH80" i="3" s="1"/>
  <c r="AV85" i="3"/>
  <c r="AV84" i="3" s="1"/>
  <c r="BH88" i="3"/>
  <c r="BH87" i="3" s="1"/>
  <c r="BH86" i="3" s="1"/>
  <c r="G89" i="3"/>
  <c r="AV91" i="3"/>
  <c r="AV90" i="3" s="1"/>
  <c r="AV93" i="3"/>
  <c r="AV92" i="3" s="1"/>
  <c r="AD95" i="3"/>
  <c r="AD94" i="3" s="1"/>
  <c r="AG41" i="3"/>
  <c r="AD41" i="3" s="1"/>
  <c r="AD42" i="3"/>
  <c r="BE42" i="3"/>
  <c r="BD42" i="3" s="1"/>
  <c r="BQ40" i="3"/>
  <c r="AD46" i="3"/>
  <c r="G44" i="3"/>
  <c r="G37" i="3" s="1"/>
  <c r="AM44" i="3"/>
  <c r="AM37" i="3" s="1"/>
  <c r="AQ47" i="3"/>
  <c r="X44" i="3"/>
  <c r="AZ48" i="3"/>
  <c r="AD49" i="3"/>
  <c r="BH54" i="3"/>
  <c r="AD55" i="3"/>
  <c r="BE56" i="3"/>
  <c r="BD56" i="3" s="1"/>
  <c r="AD57" i="3"/>
  <c r="F57" i="3" s="1"/>
  <c r="E57" i="3" s="1"/>
  <c r="D57" i="3" s="1"/>
  <c r="AR59" i="3"/>
  <c r="AZ59" i="3"/>
  <c r="AZ58" i="3" s="1"/>
  <c r="BH59" i="3"/>
  <c r="BH58" i="3" s="1"/>
  <c r="I60" i="3"/>
  <c r="AR62" i="3"/>
  <c r="AV62" i="3"/>
  <c r="AV61" i="3" s="1"/>
  <c r="AZ62" i="3"/>
  <c r="N61" i="3"/>
  <c r="N52" i="3" s="1"/>
  <c r="AD64" i="3"/>
  <c r="F64" i="3" s="1"/>
  <c r="AL61" i="3"/>
  <c r="AL52" i="3" s="1"/>
  <c r="AZ64" i="3"/>
  <c r="AR65" i="3"/>
  <c r="AZ65" i="3"/>
  <c r="BH65" i="3"/>
  <c r="AR67" i="3"/>
  <c r="AZ67" i="3"/>
  <c r="BF67" i="3"/>
  <c r="AR68" i="3"/>
  <c r="AZ68" i="3"/>
  <c r="BH68" i="3"/>
  <c r="BH66" i="3" s="1"/>
  <c r="U71" i="3"/>
  <c r="U70" i="3" s="1"/>
  <c r="AG71" i="3"/>
  <c r="AG70" i="3" s="1"/>
  <c r="AG69" i="3" s="1"/>
  <c r="BM69" i="3"/>
  <c r="BM139" i="3" s="1"/>
  <c r="BQ69" i="3"/>
  <c r="I73" i="3"/>
  <c r="I72" i="3" s="1"/>
  <c r="AD73" i="3"/>
  <c r="AD72" i="3" s="1"/>
  <c r="AV73" i="3"/>
  <c r="AV72" i="3" s="1"/>
  <c r="AV69" i="3" s="1"/>
  <c r="I76" i="3"/>
  <c r="I75" i="3" s="1"/>
  <c r="I74" i="3" s="1"/>
  <c r="BE76" i="3"/>
  <c r="P77" i="3"/>
  <c r="AV77" i="3"/>
  <c r="AR81" i="3"/>
  <c r="BE85" i="3"/>
  <c r="P88" i="3"/>
  <c r="P87" i="3" s="1"/>
  <c r="P86" i="3" s="1"/>
  <c r="K89" i="3"/>
  <c r="AD91" i="3"/>
  <c r="AD90" i="3" s="1"/>
  <c r="AD93" i="3"/>
  <c r="AD92" i="3" s="1"/>
  <c r="AV95" i="3"/>
  <c r="AV94" i="3" s="1"/>
  <c r="AD99" i="3"/>
  <c r="F99" i="3" s="1"/>
  <c r="AR99" i="3"/>
  <c r="BE102" i="3"/>
  <c r="AD103" i="3"/>
  <c r="F103" i="3" s="1"/>
  <c r="BE103" i="3"/>
  <c r="BD103" i="3" s="1"/>
  <c r="F105" i="3"/>
  <c r="BE106" i="3"/>
  <c r="BD106" i="3" s="1"/>
  <c r="AD107" i="3"/>
  <c r="AD108" i="3"/>
  <c r="AZ108" i="3"/>
  <c r="AR109" i="3"/>
  <c r="AZ109" i="3"/>
  <c r="BH109" i="3"/>
  <c r="I110" i="3"/>
  <c r="BE110" i="3"/>
  <c r="BD110" i="3" s="1"/>
  <c r="AD112" i="3"/>
  <c r="AZ112" i="3"/>
  <c r="BF113" i="3"/>
  <c r="AD115" i="3"/>
  <c r="F115" i="3" s="1"/>
  <c r="AR115" i="3"/>
  <c r="AZ115" i="3"/>
  <c r="AV116" i="3"/>
  <c r="AB113" i="3"/>
  <c r="AB89" i="3" s="1"/>
  <c r="AJ113" i="3"/>
  <c r="AJ89" i="3" s="1"/>
  <c r="AN113" i="3"/>
  <c r="AN89" i="3" s="1"/>
  <c r="AD119" i="3"/>
  <c r="I121" i="3"/>
  <c r="BE124" i="3"/>
  <c r="BD124" i="3" s="1"/>
  <c r="AV125" i="3"/>
  <c r="BH125" i="3"/>
  <c r="U126" i="3"/>
  <c r="AV130" i="3"/>
  <c r="BH130" i="3"/>
  <c r="P131" i="3"/>
  <c r="F132" i="3"/>
  <c r="AD132" i="3"/>
  <c r="BH132" i="3"/>
  <c r="AZ133" i="3"/>
  <c r="BH133" i="3"/>
  <c r="I136" i="3"/>
  <c r="AG136" i="3"/>
  <c r="AD138" i="3"/>
  <c r="AD137" i="3" s="1"/>
  <c r="AV138" i="3"/>
  <c r="AV137" i="3" s="1"/>
  <c r="F70" i="4"/>
  <c r="F69" i="4" s="1"/>
  <c r="I25" i="5"/>
  <c r="K25" i="5" s="1"/>
  <c r="F27" i="5"/>
  <c r="I54" i="5"/>
  <c r="I48" i="5" s="1"/>
  <c r="H54" i="5"/>
  <c r="I58" i="5"/>
  <c r="C65" i="5"/>
  <c r="C64" i="5" s="1"/>
  <c r="F69" i="5"/>
  <c r="D112" i="6"/>
  <c r="D215" i="6"/>
  <c r="AV99" i="3"/>
  <c r="AD100" i="3"/>
  <c r="AZ103" i="3"/>
  <c r="AQ104" i="3"/>
  <c r="BH105" i="3"/>
  <c r="AV106" i="3"/>
  <c r="AQ106" i="3" s="1"/>
  <c r="F107" i="3"/>
  <c r="AV109" i="3"/>
  <c r="U110" i="3"/>
  <c r="AG110" i="3"/>
  <c r="AZ111" i="3"/>
  <c r="BH111" i="3"/>
  <c r="BE111" i="3" s="1"/>
  <c r="BD111" i="3" s="1"/>
  <c r="P112" i="3"/>
  <c r="F112" i="3" s="1"/>
  <c r="AV112" i="3"/>
  <c r="AQ112" i="3" s="1"/>
  <c r="BQ113" i="3"/>
  <c r="BQ89" i="3" s="1"/>
  <c r="AR116" i="3"/>
  <c r="AQ116" i="3" s="1"/>
  <c r="AZ116" i="3"/>
  <c r="BH116" i="3"/>
  <c r="BE116" i="3" s="1"/>
  <c r="BD116" i="3" s="1"/>
  <c r="T113" i="3"/>
  <c r="T89" i="3" s="1"/>
  <c r="AZ118" i="3"/>
  <c r="P119" i="3"/>
  <c r="AV119" i="3"/>
  <c r="AQ119" i="3" s="1"/>
  <c r="I120" i="3"/>
  <c r="F120" i="3" s="1"/>
  <c r="U120" i="3"/>
  <c r="AR120" i="3"/>
  <c r="AZ120" i="3"/>
  <c r="U121" i="3"/>
  <c r="AQ125" i="3"/>
  <c r="BE125" i="3"/>
  <c r="BD125" i="3" s="1"/>
  <c r="F126" i="3"/>
  <c r="E126" i="3" s="1"/>
  <c r="D126" i="3" s="1"/>
  <c r="BE126" i="3"/>
  <c r="BD126" i="3" s="1"/>
  <c r="F127" i="3"/>
  <c r="E127" i="3" s="1"/>
  <c r="D127" i="3" s="1"/>
  <c r="AD130" i="3"/>
  <c r="AZ129" i="3"/>
  <c r="BL129" i="3"/>
  <c r="BL128" i="3" s="1"/>
  <c r="AG129" i="3"/>
  <c r="AG128" i="3" s="1"/>
  <c r="BE132" i="3"/>
  <c r="BD132" i="3" s="1"/>
  <c r="BE133" i="3"/>
  <c r="BD133" i="3" s="1"/>
  <c r="AD134" i="3"/>
  <c r="BE135" i="3"/>
  <c r="BD135" i="3" s="1"/>
  <c r="AD136" i="3"/>
  <c r="F136" i="3" s="1"/>
  <c r="E136" i="3" s="1"/>
  <c r="D136" i="3" s="1"/>
  <c r="AR138" i="3"/>
  <c r="AZ138" i="3"/>
  <c r="AZ137" i="3" s="1"/>
  <c r="BH138" i="3"/>
  <c r="BH137" i="3" s="1"/>
  <c r="F35" i="4"/>
  <c r="F34" i="4" s="1"/>
  <c r="F138" i="4"/>
  <c r="F137" i="4" s="1"/>
  <c r="F143" i="4"/>
  <c r="F142" i="4" s="1"/>
  <c r="F180" i="4"/>
  <c r="F179" i="4" s="1"/>
  <c r="F15" i="5"/>
  <c r="F10" i="5" s="1"/>
  <c r="J15" i="5"/>
  <c r="J10" i="5" s="1"/>
  <c r="I15" i="5"/>
  <c r="I10" i="5" s="1"/>
  <c r="F36" i="5"/>
  <c r="J36" i="5"/>
  <c r="F40" i="5"/>
  <c r="J40" i="5"/>
  <c r="E40" i="5"/>
  <c r="H40" i="5"/>
  <c r="H33" i="5" s="1"/>
  <c r="F49" i="5"/>
  <c r="F48" i="5" s="1"/>
  <c r="J49" i="5"/>
  <c r="J48" i="5" s="1"/>
  <c r="G69" i="5"/>
  <c r="D248" i="6"/>
  <c r="D27" i="6"/>
  <c r="D39" i="6"/>
  <c r="D78" i="6"/>
  <c r="D151" i="6"/>
  <c r="D148" i="6" s="1"/>
  <c r="D174" i="6"/>
  <c r="D181" i="6"/>
  <c r="D171" i="6" s="1"/>
  <c r="D170" i="6" s="1"/>
  <c r="D169" i="6" s="1"/>
  <c r="D240" i="6"/>
  <c r="D88" i="6"/>
  <c r="D85" i="6" s="1"/>
  <c r="D256" i="6"/>
  <c r="D253" i="6" s="1"/>
  <c r="D237" i="6" s="1"/>
  <c r="D236" i="6" s="1"/>
  <c r="D235" i="6" s="1"/>
  <c r="D67" i="6"/>
  <c r="D135" i="6"/>
  <c r="D206" i="6"/>
  <c r="D203" i="6" s="1"/>
  <c r="D202" i="6" s="1"/>
  <c r="D201" i="6" s="1"/>
  <c r="D107" i="6"/>
  <c r="D106" i="6" s="1"/>
  <c r="D105" i="6" s="1"/>
  <c r="D265" i="6"/>
  <c r="D267" i="6"/>
  <c r="K37" i="5"/>
  <c r="C49" i="5"/>
  <c r="K50" i="5"/>
  <c r="K49" i="5" s="1"/>
  <c r="H48" i="5"/>
  <c r="K55" i="5"/>
  <c r="C68" i="5"/>
  <c r="D67" i="5"/>
  <c r="D66" i="5" s="1"/>
  <c r="K16" i="5"/>
  <c r="C21" i="5"/>
  <c r="C29" i="5"/>
  <c r="G28" i="5"/>
  <c r="G27" i="5" s="1"/>
  <c r="C32" i="5"/>
  <c r="H31" i="5"/>
  <c r="E34" i="5"/>
  <c r="E33" i="5" s="1"/>
  <c r="C35" i="5"/>
  <c r="I33" i="5"/>
  <c r="C42" i="5"/>
  <c r="K42" i="5" s="1"/>
  <c r="C44" i="5"/>
  <c r="K44" i="5" s="1"/>
  <c r="K65" i="5"/>
  <c r="K64" i="5" s="1"/>
  <c r="K59" i="5"/>
  <c r="E70" i="5"/>
  <c r="E69" i="5" s="1"/>
  <c r="C71" i="5"/>
  <c r="G10" i="5"/>
  <c r="K12" i="5"/>
  <c r="K11" i="5" s="1"/>
  <c r="E15" i="5"/>
  <c r="C17" i="5"/>
  <c r="K17" i="5" s="1"/>
  <c r="H27" i="5"/>
  <c r="J33" i="5"/>
  <c r="C39" i="5"/>
  <c r="K39" i="5" s="1"/>
  <c r="K47" i="5"/>
  <c r="K46" i="5" s="1"/>
  <c r="C56" i="5"/>
  <c r="K56" i="5" s="1"/>
  <c r="E54" i="5"/>
  <c r="C60" i="5"/>
  <c r="K60" i="5" s="1"/>
  <c r="E58" i="5"/>
  <c r="J61" i="5"/>
  <c r="K24" i="5"/>
  <c r="K23" i="5" s="1"/>
  <c r="K22" i="5" s="1"/>
  <c r="K73" i="5"/>
  <c r="K72" i="5" s="1"/>
  <c r="C72" i="5"/>
  <c r="H10" i="5"/>
  <c r="E13" i="5"/>
  <c r="C14" i="5"/>
  <c r="F33" i="5"/>
  <c r="D36" i="5"/>
  <c r="D33" i="5" s="1"/>
  <c r="G36" i="5"/>
  <c r="G33" i="5" s="1"/>
  <c r="C43" i="5"/>
  <c r="K43" i="5" s="1"/>
  <c r="D49" i="5"/>
  <c r="D48" i="5" s="1"/>
  <c r="G49" i="5"/>
  <c r="G48" i="5" s="1"/>
  <c r="C63" i="5"/>
  <c r="C79" i="5"/>
  <c r="F43" i="4"/>
  <c r="F42" i="4" s="1"/>
  <c r="F109" i="4"/>
  <c r="F108" i="4" s="1"/>
  <c r="F107" i="4" s="1"/>
  <c r="F201" i="4"/>
  <c r="F56" i="4"/>
  <c r="F119" i="4"/>
  <c r="F187" i="4"/>
  <c r="F178" i="4" s="1"/>
  <c r="F172" i="4" s="1"/>
  <c r="F231" i="4"/>
  <c r="F30" i="4"/>
  <c r="F85" i="4"/>
  <c r="F84" i="4" s="1"/>
  <c r="F133" i="4"/>
  <c r="F132" i="4" s="1"/>
  <c r="F161" i="4"/>
  <c r="F160" i="4" s="1"/>
  <c r="BE11" i="3"/>
  <c r="BF10" i="3"/>
  <c r="AR10" i="3"/>
  <c r="AQ11" i="3"/>
  <c r="AQ10" i="3" s="1"/>
  <c r="M9" i="3"/>
  <c r="Y9" i="3"/>
  <c r="I10" i="3"/>
  <c r="AD11" i="3"/>
  <c r="AD10" i="3" s="1"/>
  <c r="AG10" i="3"/>
  <c r="AG9" i="3" s="1"/>
  <c r="Z14" i="3"/>
  <c r="Z9" i="3" s="1"/>
  <c r="AL14" i="3"/>
  <c r="AL9" i="3" s="1"/>
  <c r="J10" i="3"/>
  <c r="R10" i="3"/>
  <c r="V10" i="3"/>
  <c r="AH10" i="3"/>
  <c r="AT10" i="3"/>
  <c r="AT9" i="3" s="1"/>
  <c r="AX10" i="3"/>
  <c r="BB10" i="3"/>
  <c r="U13" i="3"/>
  <c r="U12" i="3" s="1"/>
  <c r="AD13" i="3"/>
  <c r="AD12" i="3" s="1"/>
  <c r="AR13" i="3"/>
  <c r="AV13" i="3"/>
  <c r="AV12" i="3" s="1"/>
  <c r="AV9" i="3" s="1"/>
  <c r="BE13" i="3"/>
  <c r="J14" i="3"/>
  <c r="N14" i="3"/>
  <c r="N9" i="3" s="1"/>
  <c r="AQ15" i="3"/>
  <c r="AX14" i="3"/>
  <c r="BE15" i="3"/>
  <c r="BF14" i="3"/>
  <c r="BK14" i="3"/>
  <c r="G14" i="3"/>
  <c r="G9" i="3" s="1"/>
  <c r="AF18" i="3"/>
  <c r="AN18" i="3"/>
  <c r="AW19" i="3"/>
  <c r="H19" i="3"/>
  <c r="AG20" i="3"/>
  <c r="BH20" i="3"/>
  <c r="BH18" i="3" s="1"/>
  <c r="BI19" i="3"/>
  <c r="BH19" i="3" s="1"/>
  <c r="BI18" i="3"/>
  <c r="BQ19" i="3"/>
  <c r="BQ18" i="3"/>
  <c r="I21" i="3"/>
  <c r="J18" i="3"/>
  <c r="BE21" i="3"/>
  <c r="BD21" i="3" s="1"/>
  <c r="AG24" i="3"/>
  <c r="AH23" i="3"/>
  <c r="AH22" i="3" s="1"/>
  <c r="BH24" i="3"/>
  <c r="BH23" i="3" s="1"/>
  <c r="BH22" i="3" s="1"/>
  <c r="I25" i="3"/>
  <c r="BN26" i="3"/>
  <c r="BL27" i="3"/>
  <c r="BL26" i="3" s="1"/>
  <c r="M29" i="3"/>
  <c r="R29" i="3"/>
  <c r="AR30" i="3"/>
  <c r="AQ31" i="3"/>
  <c r="AQ30" i="3" s="1"/>
  <c r="BD31" i="3"/>
  <c r="BD30" i="3" s="1"/>
  <c r="BE30" i="3"/>
  <c r="BQ29" i="3"/>
  <c r="AR32" i="3"/>
  <c r="AQ33" i="3"/>
  <c r="AQ32" i="3" s="1"/>
  <c r="BD33" i="3"/>
  <c r="F34" i="3"/>
  <c r="AD36" i="3"/>
  <c r="BK37" i="3"/>
  <c r="BE41" i="3"/>
  <c r="BF40" i="3"/>
  <c r="BA14" i="3"/>
  <c r="BA9" i="3" s="1"/>
  <c r="V14" i="3"/>
  <c r="AD15" i="3"/>
  <c r="AP14" i="3"/>
  <c r="AP9" i="3" s="1"/>
  <c r="BJ14" i="3"/>
  <c r="BJ9" i="3" s="1"/>
  <c r="I24" i="3"/>
  <c r="J23" i="3"/>
  <c r="J22" i="3" s="1"/>
  <c r="BG10" i="3"/>
  <c r="BG9" i="3" s="1"/>
  <c r="BK10" i="3"/>
  <c r="BK9" i="3" s="1"/>
  <c r="I13" i="3"/>
  <c r="I12" i="3" s="1"/>
  <c r="Q14" i="3"/>
  <c r="Q9" i="3" s="1"/>
  <c r="AW14" i="3"/>
  <c r="AW9" i="3" s="1"/>
  <c r="AD16" i="3"/>
  <c r="AE14" i="3"/>
  <c r="AE9" i="3" s="1"/>
  <c r="P17" i="3"/>
  <c r="F17" i="3" s="1"/>
  <c r="AZ17" i="3"/>
  <c r="AZ14" i="3" s="1"/>
  <c r="AZ9" i="3" s="1"/>
  <c r="BH17" i="3"/>
  <c r="BE17" i="3" s="1"/>
  <c r="BD17" i="3" s="1"/>
  <c r="AS19" i="3"/>
  <c r="BF19" i="3"/>
  <c r="I20" i="3"/>
  <c r="U20" i="3"/>
  <c r="AG21" i="3"/>
  <c r="AD21" i="3" s="1"/>
  <c r="AH18" i="3"/>
  <c r="AZ21" i="3"/>
  <c r="AZ18" i="3" s="1"/>
  <c r="U24" i="3"/>
  <c r="U23" i="3" s="1"/>
  <c r="U22" i="3" s="1"/>
  <c r="V23" i="3"/>
  <c r="V22" i="3" s="1"/>
  <c r="AD24" i="3"/>
  <c r="AZ24" i="3"/>
  <c r="AZ23" i="3" s="1"/>
  <c r="AZ22" i="3" s="1"/>
  <c r="BB23" i="3"/>
  <c r="BB22" i="3" s="1"/>
  <c r="AG25" i="3"/>
  <c r="I27" i="3"/>
  <c r="I26" i="3" s="1"/>
  <c r="AD28" i="3"/>
  <c r="AD27" i="3" s="1"/>
  <c r="AD26" i="3" s="1"/>
  <c r="AG27" i="3"/>
  <c r="AG26" i="3" s="1"/>
  <c r="N29" i="3"/>
  <c r="P32" i="3"/>
  <c r="U32" i="3"/>
  <c r="AB37" i="3"/>
  <c r="F39" i="3"/>
  <c r="P38" i="3"/>
  <c r="BH38" i="3"/>
  <c r="BE39" i="3"/>
  <c r="BQ37" i="3"/>
  <c r="AG40" i="3"/>
  <c r="AQ48" i="3"/>
  <c r="W14" i="3"/>
  <c r="W9" i="3" s="1"/>
  <c r="U16" i="3"/>
  <c r="U14" i="3" s="1"/>
  <c r="AD20" i="3"/>
  <c r="AQ20" i="3"/>
  <c r="AR19" i="3"/>
  <c r="U21" i="3"/>
  <c r="V18" i="3"/>
  <c r="AV21" i="3"/>
  <c r="P24" i="3"/>
  <c r="P23" i="3" s="1"/>
  <c r="P22" i="3" s="1"/>
  <c r="R23" i="3"/>
  <c r="R22" i="3" s="1"/>
  <c r="AV24" i="3"/>
  <c r="AV23" i="3" s="1"/>
  <c r="AV22" i="3" s="1"/>
  <c r="AX23" i="3"/>
  <c r="AX22" i="3" s="1"/>
  <c r="AD25" i="3"/>
  <c r="F25" i="3" s="1"/>
  <c r="E25" i="3" s="1"/>
  <c r="D25" i="3" s="1"/>
  <c r="AQ28" i="3"/>
  <c r="AQ27" i="3" s="1"/>
  <c r="AQ26" i="3" s="1"/>
  <c r="AR27" i="3"/>
  <c r="AR26" i="3" s="1"/>
  <c r="AR38" i="3"/>
  <c r="AQ39" i="3"/>
  <c r="AQ38" i="3" s="1"/>
  <c r="R14" i="3"/>
  <c r="AH14" i="3"/>
  <c r="BB14" i="3"/>
  <c r="K14" i="3"/>
  <c r="K9" i="3" s="1"/>
  <c r="I16" i="3"/>
  <c r="F16" i="3" s="1"/>
  <c r="E16" i="3" s="1"/>
  <c r="D16" i="3" s="1"/>
  <c r="BL20" i="3"/>
  <c r="BL18" i="3" s="1"/>
  <c r="BN18" i="3"/>
  <c r="AR24" i="3"/>
  <c r="AT23" i="3"/>
  <c r="AT22" i="3" s="1"/>
  <c r="BF24" i="3"/>
  <c r="BG23" i="3"/>
  <c r="BG22" i="3" s="1"/>
  <c r="F31" i="3"/>
  <c r="P30" i="3"/>
  <c r="P29" i="3" s="1"/>
  <c r="U29" i="3"/>
  <c r="I32" i="3"/>
  <c r="I29" i="3" s="1"/>
  <c r="AD33" i="3"/>
  <c r="AD32" i="3" s="1"/>
  <c r="AD29" i="3" s="1"/>
  <c r="AG32" i="3"/>
  <c r="F36" i="3"/>
  <c r="E36" i="3" s="1"/>
  <c r="Q30" i="3"/>
  <c r="AG30" i="3"/>
  <c r="AS30" i="3"/>
  <c r="AW30" i="3"/>
  <c r="BA30" i="3"/>
  <c r="Q32" i="3"/>
  <c r="AS32" i="3"/>
  <c r="AW32" i="3"/>
  <c r="BA32" i="3"/>
  <c r="Q38" i="3"/>
  <c r="AG38" i="3"/>
  <c r="AS38" i="3"/>
  <c r="AW38" i="3"/>
  <c r="BA38" i="3"/>
  <c r="BI38" i="3"/>
  <c r="H40" i="3"/>
  <c r="L40" i="3"/>
  <c r="L37" i="3" s="1"/>
  <c r="X40" i="3"/>
  <c r="X37" i="3" s="1"/>
  <c r="AJ40" i="3"/>
  <c r="AJ37" i="3" s="1"/>
  <c r="AR40" i="3"/>
  <c r="AZ43" i="3"/>
  <c r="P45" i="3"/>
  <c r="Q44" i="3"/>
  <c r="Y44" i="3"/>
  <c r="Y37" i="3" s="1"/>
  <c r="AC44" i="3"/>
  <c r="AC37" i="3" s="1"/>
  <c r="AC139" i="3" s="1"/>
  <c r="AK44" i="3"/>
  <c r="AK37" i="3" s="1"/>
  <c r="AO44" i="3"/>
  <c r="AO37" i="3" s="1"/>
  <c r="AZ45" i="3"/>
  <c r="BA44" i="3"/>
  <c r="BF44" i="3"/>
  <c r="BF37" i="3" s="1"/>
  <c r="AV46" i="3"/>
  <c r="BH46" i="3"/>
  <c r="BE46" i="3" s="1"/>
  <c r="BD46" i="3" s="1"/>
  <c r="BE47" i="3"/>
  <c r="BD47" i="3" s="1"/>
  <c r="U48" i="3"/>
  <c r="U44" i="3" s="1"/>
  <c r="BH49" i="3"/>
  <c r="BE49" i="3" s="1"/>
  <c r="BD49" i="3" s="1"/>
  <c r="BN50" i="3"/>
  <c r="I51" i="3"/>
  <c r="I50" i="3" s="1"/>
  <c r="U51" i="3"/>
  <c r="U50" i="3" s="1"/>
  <c r="K52" i="3"/>
  <c r="T52" i="3"/>
  <c r="T139" i="3" s="1"/>
  <c r="AB52" i="3"/>
  <c r="AD53" i="3"/>
  <c r="AZ53" i="3"/>
  <c r="BL53" i="3"/>
  <c r="BL52" i="3" s="1"/>
  <c r="BE55" i="3"/>
  <c r="BD55" i="3" s="1"/>
  <c r="F56" i="3"/>
  <c r="AQ56" i="3"/>
  <c r="U58" i="3"/>
  <c r="AD59" i="3"/>
  <c r="BF58" i="3"/>
  <c r="BE59" i="3"/>
  <c r="J27" i="3"/>
  <c r="J26" i="3" s="1"/>
  <c r="V27" i="3"/>
  <c r="V26" i="3" s="1"/>
  <c r="AH27" i="3"/>
  <c r="AH26" i="3" s="1"/>
  <c r="BF30" i="3"/>
  <c r="J32" i="3"/>
  <c r="J29" i="3" s="1"/>
  <c r="V32" i="3"/>
  <c r="V29" i="3" s="1"/>
  <c r="AH32" i="3"/>
  <c r="AH29" i="3" s="1"/>
  <c r="BF32" i="3"/>
  <c r="BN38" i="3"/>
  <c r="P42" i="3"/>
  <c r="AZ42" i="3"/>
  <c r="AZ40" i="3" s="1"/>
  <c r="P43" i="3"/>
  <c r="U43" i="3"/>
  <c r="U40" i="3" s="1"/>
  <c r="U37" i="3" s="1"/>
  <c r="AV43" i="3"/>
  <c r="AV40" i="3" s="1"/>
  <c r="BH43" i="3"/>
  <c r="BH40" i="3" s="1"/>
  <c r="I45" i="3"/>
  <c r="M44" i="3"/>
  <c r="M37" i="3" s="1"/>
  <c r="R44" i="3"/>
  <c r="R37" i="3" s="1"/>
  <c r="V44" i="3"/>
  <c r="V37" i="3" s="1"/>
  <c r="Z44" i="3"/>
  <c r="Z37" i="3" s="1"/>
  <c r="AD45" i="3"/>
  <c r="AH44" i="3"/>
  <c r="AH37" i="3" s="1"/>
  <c r="AL44" i="3"/>
  <c r="AL37" i="3" s="1"/>
  <c r="AP44" i="3"/>
  <c r="AP37" i="3" s="1"/>
  <c r="AV45" i="3"/>
  <c r="AV44" i="3" s="1"/>
  <c r="AW44" i="3"/>
  <c r="BB44" i="3"/>
  <c r="BB37" i="3" s="1"/>
  <c r="BL45" i="3"/>
  <c r="BL44" i="3" s="1"/>
  <c r="BL37" i="3" s="1"/>
  <c r="BN44" i="3"/>
  <c r="AR46" i="3"/>
  <c r="I47" i="3"/>
  <c r="AR51" i="3"/>
  <c r="AV51" i="3"/>
  <c r="AV50" i="3" s="1"/>
  <c r="AZ51" i="3"/>
  <c r="AZ50" i="3" s="1"/>
  <c r="BH51" i="3"/>
  <c r="L52" i="3"/>
  <c r="AM52" i="3"/>
  <c r="P53" i="3"/>
  <c r="AV53" i="3"/>
  <c r="BH53" i="3"/>
  <c r="BE54" i="3"/>
  <c r="F55" i="3"/>
  <c r="AQ55" i="3"/>
  <c r="I58" i="3"/>
  <c r="AQ59" i="3"/>
  <c r="AQ58" i="3" s="1"/>
  <c r="AR58" i="3"/>
  <c r="AR45" i="3"/>
  <c r="AS44" i="3"/>
  <c r="BH45" i="3"/>
  <c r="BI44" i="3"/>
  <c r="I46" i="3"/>
  <c r="F46" i="3" s="1"/>
  <c r="AG47" i="3"/>
  <c r="AG44" i="3" s="1"/>
  <c r="AD48" i="3"/>
  <c r="F48" i="3" s="1"/>
  <c r="E48" i="3" s="1"/>
  <c r="D48" i="3" s="1"/>
  <c r="P49" i="3"/>
  <c r="F49" i="3" s="1"/>
  <c r="AZ49" i="3"/>
  <c r="AQ49" i="3" s="1"/>
  <c r="AF50" i="3"/>
  <c r="AF37" i="3" s="1"/>
  <c r="AR53" i="3"/>
  <c r="AQ54" i="3"/>
  <c r="AQ42" i="3"/>
  <c r="BE43" i="3"/>
  <c r="BD43" i="3" s="1"/>
  <c r="AD47" i="3"/>
  <c r="F47" i="3" s="1"/>
  <c r="E47" i="3" s="1"/>
  <c r="D47" i="3" s="1"/>
  <c r="H50" i="3"/>
  <c r="AG51" i="3"/>
  <c r="AG50" i="3" s="1"/>
  <c r="F59" i="3"/>
  <c r="I53" i="3"/>
  <c r="Q53" i="3"/>
  <c r="Q52" i="3" s="1"/>
  <c r="AG53" i="3"/>
  <c r="AS53" i="3"/>
  <c r="AS52" i="3" s="1"/>
  <c r="AW53" i="3"/>
  <c r="AW52" i="3" s="1"/>
  <c r="BA53" i="3"/>
  <c r="BA52" i="3" s="1"/>
  <c r="BI53" i="3"/>
  <c r="G58" i="3"/>
  <c r="G52" i="3" s="1"/>
  <c r="AE58" i="3"/>
  <c r="AU58" i="3"/>
  <c r="AU52" i="3" s="1"/>
  <c r="AY58" i="3"/>
  <c r="AY52" i="3" s="1"/>
  <c r="BC58" i="3"/>
  <c r="BG58" i="3"/>
  <c r="BG52" i="3" s="1"/>
  <c r="BK58" i="3"/>
  <c r="BB61" i="3"/>
  <c r="BH61" i="3"/>
  <c r="AD68" i="3"/>
  <c r="BE68" i="3"/>
  <c r="BD68" i="3" s="1"/>
  <c r="O69" i="3"/>
  <c r="I69" i="3"/>
  <c r="F73" i="3"/>
  <c r="BN53" i="3"/>
  <c r="BN52" i="3" s="1"/>
  <c r="W61" i="3"/>
  <c r="W52" i="3" s="1"/>
  <c r="AE61" i="3"/>
  <c r="BC61" i="3"/>
  <c r="BK61" i="3"/>
  <c r="H61" i="3"/>
  <c r="H52" i="3" s="1"/>
  <c r="P62" i="3"/>
  <c r="P61" i="3" s="1"/>
  <c r="BI61" i="3"/>
  <c r="AQ64" i="3"/>
  <c r="E64" i="3" s="1"/>
  <c r="D64" i="3" s="1"/>
  <c r="F65" i="3"/>
  <c r="I66" i="3"/>
  <c r="AG66" i="3"/>
  <c r="AD67" i="3"/>
  <c r="AD66" i="3" s="1"/>
  <c r="AZ66" i="3"/>
  <c r="AQ68" i="3"/>
  <c r="BF72" i="3"/>
  <c r="BE73" i="3"/>
  <c r="AQ62" i="3"/>
  <c r="AR61" i="3"/>
  <c r="BD71" i="3"/>
  <c r="BD70" i="3" s="1"/>
  <c r="BE70" i="3"/>
  <c r="AQ73" i="3"/>
  <c r="AQ72" i="3" s="1"/>
  <c r="AQ69" i="3" s="1"/>
  <c r="AR72" i="3"/>
  <c r="AG62" i="3"/>
  <c r="AG61" i="3" s="1"/>
  <c r="AJ61" i="3"/>
  <c r="AJ52" i="3" s="1"/>
  <c r="BE65" i="3"/>
  <c r="BD65" i="3" s="1"/>
  <c r="BD61" i="3" s="1"/>
  <c r="AQ67" i="3"/>
  <c r="AQ66" i="3" s="1"/>
  <c r="AR66" i="3"/>
  <c r="BE67" i="3"/>
  <c r="F68" i="3"/>
  <c r="E68" i="3" s="1"/>
  <c r="D68" i="3" s="1"/>
  <c r="BF69" i="3"/>
  <c r="U69" i="3"/>
  <c r="AD76" i="3"/>
  <c r="AD75" i="3" s="1"/>
  <c r="AD74" i="3" s="1"/>
  <c r="BD76" i="3"/>
  <c r="BD75" i="3" s="1"/>
  <c r="BD74" i="3" s="1"/>
  <c r="BE75" i="3"/>
  <c r="BE74" i="3" s="1"/>
  <c r="J66" i="3"/>
  <c r="J52" i="3" s="1"/>
  <c r="R66" i="3"/>
  <c r="R52" i="3" s="1"/>
  <c r="V66" i="3"/>
  <c r="V52" i="3" s="1"/>
  <c r="AH66" i="3"/>
  <c r="AH52" i="3" s="1"/>
  <c r="AT66" i="3"/>
  <c r="AT52" i="3" s="1"/>
  <c r="AX66" i="3"/>
  <c r="AX52" i="3" s="1"/>
  <c r="BB66" i="3"/>
  <c r="BF66" i="3"/>
  <c r="BJ66" i="3"/>
  <c r="BJ52" i="3" s="1"/>
  <c r="H70" i="3"/>
  <c r="H69" i="3" s="1"/>
  <c r="L70" i="3"/>
  <c r="L69" i="3" s="1"/>
  <c r="X70" i="3"/>
  <c r="X69" i="3" s="1"/>
  <c r="AF70" i="3"/>
  <c r="AF69" i="3" s="1"/>
  <c r="AJ70" i="3"/>
  <c r="AJ69" i="3" s="1"/>
  <c r="AR70" i="3"/>
  <c r="AR69" i="3" s="1"/>
  <c r="BH70" i="3"/>
  <c r="BH69" i="3" s="1"/>
  <c r="G72" i="3"/>
  <c r="G69" i="3" s="1"/>
  <c r="K72" i="3"/>
  <c r="K69" i="3" s="1"/>
  <c r="W72" i="3"/>
  <c r="W69" i="3" s="1"/>
  <c r="AE72" i="3"/>
  <c r="AE69" i="3" s="1"/>
  <c r="AI72" i="3"/>
  <c r="AI69" i="3" s="1"/>
  <c r="AU72" i="3"/>
  <c r="AU69" i="3" s="1"/>
  <c r="AY72" i="3"/>
  <c r="AY69" i="3" s="1"/>
  <c r="BC72" i="3"/>
  <c r="BC69" i="3" s="1"/>
  <c r="BG72" i="3"/>
  <c r="BG69" i="3" s="1"/>
  <c r="BK72" i="3"/>
  <c r="BK69" i="3" s="1"/>
  <c r="H75" i="3"/>
  <c r="H74" i="3" s="1"/>
  <c r="L75" i="3"/>
  <c r="L74" i="3" s="1"/>
  <c r="X75" i="3"/>
  <c r="X74" i="3" s="1"/>
  <c r="AF75" i="3"/>
  <c r="AF74" i="3" s="1"/>
  <c r="AJ75" i="3"/>
  <c r="AJ74" i="3" s="1"/>
  <c r="AR75" i="3"/>
  <c r="AR74" i="3" s="1"/>
  <c r="BH75" i="3"/>
  <c r="BH74" i="3" s="1"/>
  <c r="AD83" i="3"/>
  <c r="I84" i="3"/>
  <c r="AD85" i="3"/>
  <c r="AD84" i="3" s="1"/>
  <c r="AG84" i="3"/>
  <c r="F88" i="3"/>
  <c r="I79" i="3"/>
  <c r="I78" i="3" s="1"/>
  <c r="AG79" i="3"/>
  <c r="AG78" i="3" s="1"/>
  <c r="AZ80" i="3"/>
  <c r="AZ77" i="3" s="1"/>
  <c r="AQ82" i="3"/>
  <c r="BE82" i="3"/>
  <c r="BD82" i="3" s="1"/>
  <c r="BL80" i="3"/>
  <c r="BL77" i="3" s="1"/>
  <c r="AQ85" i="3"/>
  <c r="AQ84" i="3" s="1"/>
  <c r="AR84" i="3"/>
  <c r="BD85" i="3"/>
  <c r="BD84" i="3" s="1"/>
  <c r="BE84" i="3"/>
  <c r="F91" i="3"/>
  <c r="M89" i="3"/>
  <c r="AR90" i="3"/>
  <c r="AQ91" i="3"/>
  <c r="AQ90" i="3" s="1"/>
  <c r="AR92" i="3"/>
  <c r="AQ93" i="3"/>
  <c r="AQ92" i="3" s="1"/>
  <c r="I80" i="3"/>
  <c r="AD81" i="3"/>
  <c r="AD80" i="3" s="1"/>
  <c r="AG80" i="3"/>
  <c r="AQ88" i="3"/>
  <c r="AQ87" i="3" s="1"/>
  <c r="AQ86" i="3" s="1"/>
  <c r="AR87" i="3"/>
  <c r="AR86" i="3" s="1"/>
  <c r="AR94" i="3"/>
  <c r="AR78" i="3"/>
  <c r="U79" i="3"/>
  <c r="U78" i="3" s="1"/>
  <c r="AD79" i="3"/>
  <c r="AD78" i="3" s="1"/>
  <c r="AD77" i="3" s="1"/>
  <c r="BE79" i="3"/>
  <c r="BD79" i="3" s="1"/>
  <c r="BF78" i="3"/>
  <c r="AR80" i="3"/>
  <c r="AQ81" i="3"/>
  <c r="AQ80" i="3" s="1"/>
  <c r="AQ77" i="3" s="1"/>
  <c r="BD81" i="3"/>
  <c r="F82" i="3"/>
  <c r="E82" i="3" s="1"/>
  <c r="F83" i="3"/>
  <c r="E83" i="3" s="1"/>
  <c r="BE83" i="3"/>
  <c r="BD83" i="3" s="1"/>
  <c r="BE88" i="3"/>
  <c r="BF87" i="3"/>
  <c r="BF86" i="3" s="1"/>
  <c r="BH90" i="3"/>
  <c r="BE91" i="3"/>
  <c r="BH92" i="3"/>
  <c r="BE93" i="3"/>
  <c r="BF94" i="3"/>
  <c r="BE95" i="3"/>
  <c r="I90" i="3"/>
  <c r="Q90" i="3"/>
  <c r="AG90" i="3"/>
  <c r="AS90" i="3"/>
  <c r="AW90" i="3"/>
  <c r="BA90" i="3"/>
  <c r="BI90" i="3"/>
  <c r="I92" i="3"/>
  <c r="Q92" i="3"/>
  <c r="AG92" i="3"/>
  <c r="AS92" i="3"/>
  <c r="AW92" i="3"/>
  <c r="BA92" i="3"/>
  <c r="BI92" i="3"/>
  <c r="I94" i="3"/>
  <c r="Q94" i="3"/>
  <c r="AG94" i="3"/>
  <c r="AS94" i="3"/>
  <c r="AW94" i="3"/>
  <c r="BI94" i="3"/>
  <c r="BE99" i="3"/>
  <c r="BF98" i="3"/>
  <c r="BL98" i="3"/>
  <c r="F100" i="3"/>
  <c r="BE100" i="3"/>
  <c r="BD100" i="3" s="1"/>
  <c r="AD101" i="3"/>
  <c r="F101" i="3" s="1"/>
  <c r="BE101" i="3"/>
  <c r="BD101" i="3" s="1"/>
  <c r="AD102" i="3"/>
  <c r="F102" i="3" s="1"/>
  <c r="BE105" i="3"/>
  <c r="BD105" i="3" s="1"/>
  <c r="J80" i="3"/>
  <c r="J77" i="3" s="1"/>
  <c r="V80" i="3"/>
  <c r="V77" i="3" s="1"/>
  <c r="AH80" i="3"/>
  <c r="AH77" i="3" s="1"/>
  <c r="AZ95" i="3"/>
  <c r="AZ94" i="3" s="1"/>
  <c r="Q96" i="3"/>
  <c r="P97" i="3"/>
  <c r="P96" i="3" s="1"/>
  <c r="U97" i="3"/>
  <c r="U96" i="3" s="1"/>
  <c r="AG97" i="3"/>
  <c r="AH96" i="3"/>
  <c r="AH89" i="3" s="1"/>
  <c r="E105" i="3"/>
  <c r="AG98" i="3"/>
  <c r="AQ103" i="3"/>
  <c r="F104" i="3"/>
  <c r="AR98" i="3"/>
  <c r="AQ99" i="3"/>
  <c r="D101" i="3"/>
  <c r="BD102" i="3"/>
  <c r="D102" i="3"/>
  <c r="BN96" i="3"/>
  <c r="AR97" i="3"/>
  <c r="AV97" i="3"/>
  <c r="AV96" i="3" s="1"/>
  <c r="AZ97" i="3"/>
  <c r="AZ96" i="3" s="1"/>
  <c r="BH97" i="3"/>
  <c r="I108" i="3"/>
  <c r="I98" i="3" s="1"/>
  <c r="AQ108" i="3"/>
  <c r="BE108" i="3"/>
  <c r="BD108" i="3" s="1"/>
  <c r="F109" i="3"/>
  <c r="AD110" i="3"/>
  <c r="AZ114" i="3"/>
  <c r="BA113" i="3"/>
  <c r="BL114" i="3"/>
  <c r="BL113" i="3" s="1"/>
  <c r="BL89" i="3" s="1"/>
  <c r="BN113" i="3"/>
  <c r="AQ115" i="3"/>
  <c r="BE115" i="3"/>
  <c r="BD115" i="3" s="1"/>
  <c r="AD116" i="3"/>
  <c r="F116" i="3" s="1"/>
  <c r="E116" i="3" s="1"/>
  <c r="U117" i="3"/>
  <c r="U113" i="3" s="1"/>
  <c r="X113" i="3"/>
  <c r="X89" i="3" s="1"/>
  <c r="AG117" i="3"/>
  <c r="AG113" i="3" s="1"/>
  <c r="F118" i="3"/>
  <c r="P114" i="3"/>
  <c r="P113" i="3" s="1"/>
  <c r="Q113" i="3"/>
  <c r="AV114" i="3"/>
  <c r="AW113" i="3"/>
  <c r="BH114" i="3"/>
  <c r="BI113" i="3"/>
  <c r="I117" i="3"/>
  <c r="L113" i="3"/>
  <c r="L89" i="3" s="1"/>
  <c r="AD121" i="3"/>
  <c r="F121" i="3" s="1"/>
  <c r="BE109" i="3"/>
  <c r="BD109" i="3" s="1"/>
  <c r="F114" i="3"/>
  <c r="AR114" i="3"/>
  <c r="AS113" i="3"/>
  <c r="H113" i="3"/>
  <c r="H89" i="3" s="1"/>
  <c r="AQ118" i="3"/>
  <c r="BH107" i="3"/>
  <c r="BE107" i="3" s="1"/>
  <c r="U108" i="3"/>
  <c r="U98" i="3" s="1"/>
  <c r="F110" i="3"/>
  <c r="E110" i="3" s="1"/>
  <c r="D110" i="3" s="1"/>
  <c r="AD111" i="3"/>
  <c r="F111" i="3" s="1"/>
  <c r="AQ111" i="3"/>
  <c r="J113" i="3"/>
  <c r="J89" i="3" s="1"/>
  <c r="N113" i="3"/>
  <c r="N89" i="3" s="1"/>
  <c r="AD117" i="3"/>
  <c r="AF113" i="3"/>
  <c r="AF89" i="3" s="1"/>
  <c r="F119" i="3"/>
  <c r="I129" i="3"/>
  <c r="I128" i="3" s="1"/>
  <c r="BE131" i="3"/>
  <c r="BD131" i="3" s="1"/>
  <c r="BF129" i="3"/>
  <c r="F138" i="3"/>
  <c r="AD122" i="3"/>
  <c r="BE122" i="3"/>
  <c r="BD122" i="3" s="1"/>
  <c r="AD123" i="3"/>
  <c r="F123" i="3" s="1"/>
  <c r="AZ123" i="3"/>
  <c r="AV129" i="3"/>
  <c r="AV128" i="3" s="1"/>
  <c r="BH129" i="3"/>
  <c r="BH128" i="3" s="1"/>
  <c r="BE130" i="3"/>
  <c r="AQ133" i="3"/>
  <c r="BE134" i="3"/>
  <c r="BD134" i="3" s="1"/>
  <c r="BE138" i="3"/>
  <c r="BF137" i="3"/>
  <c r="AZ121" i="3"/>
  <c r="BH121" i="3"/>
  <c r="BE121" i="3" s="1"/>
  <c r="BD121" i="3" s="1"/>
  <c r="I122" i="3"/>
  <c r="I113" i="3" s="1"/>
  <c r="F125" i="3"/>
  <c r="E125" i="3" s="1"/>
  <c r="D125" i="3" s="1"/>
  <c r="F130" i="3"/>
  <c r="P129" i="3"/>
  <c r="P128" i="3" s="1"/>
  <c r="AQ130" i="3"/>
  <c r="AR129" i="3"/>
  <c r="U129" i="3"/>
  <c r="U128" i="3" s="1"/>
  <c r="AD131" i="3"/>
  <c r="F134" i="3"/>
  <c r="AQ134" i="3"/>
  <c r="AD135" i="3"/>
  <c r="F135" i="3" s="1"/>
  <c r="E135" i="3" s="1"/>
  <c r="D135" i="3" s="1"/>
  <c r="AR137" i="3"/>
  <c r="AQ138" i="3"/>
  <c r="AQ137" i="3" s="1"/>
  <c r="AV121" i="3"/>
  <c r="AQ121" i="3" s="1"/>
  <c r="AR123" i="3"/>
  <c r="AD124" i="3"/>
  <c r="F124" i="3" s="1"/>
  <c r="E124" i="3" s="1"/>
  <c r="D124" i="3" s="1"/>
  <c r="AQ132" i="3"/>
  <c r="E132" i="3" s="1"/>
  <c r="D132" i="3" s="1"/>
  <c r="AD133" i="3"/>
  <c r="F133" i="3" s="1"/>
  <c r="E133" i="3" s="1"/>
  <c r="D133" i="3" s="1"/>
  <c r="C10" i="1"/>
  <c r="C16" i="1"/>
  <c r="C65" i="1"/>
  <c r="C46" i="1" s="1"/>
  <c r="BE27" i="3" l="1"/>
  <c r="BE26" i="3" s="1"/>
  <c r="BD28" i="3"/>
  <c r="BD27" i="3" s="1"/>
  <c r="BD26" i="3" s="1"/>
  <c r="F43" i="3"/>
  <c r="AO139" i="3"/>
  <c r="E106" i="3"/>
  <c r="D106" i="3" s="1"/>
  <c r="F60" i="3"/>
  <c r="E60" i="3" s="1"/>
  <c r="D60" i="3" s="1"/>
  <c r="V89" i="3"/>
  <c r="AD129" i="3"/>
  <c r="AD128" i="3" s="1"/>
  <c r="E115" i="3"/>
  <c r="D115" i="3" s="1"/>
  <c r="D105" i="3"/>
  <c r="AK139" i="3"/>
  <c r="F11" i="4"/>
  <c r="D64" i="6"/>
  <c r="D63" i="6" s="1"/>
  <c r="D62" i="6" s="1"/>
  <c r="D103" i="3"/>
  <c r="P18" i="3"/>
  <c r="AA139" i="3"/>
  <c r="U80" i="3"/>
  <c r="U77" i="3" s="1"/>
  <c r="BO139" i="3"/>
  <c r="D82" i="3"/>
  <c r="AI139" i="3"/>
  <c r="AQ53" i="3"/>
  <c r="E55" i="3"/>
  <c r="D55" i="3" s="1"/>
  <c r="AQ46" i="3"/>
  <c r="E46" i="3" s="1"/>
  <c r="D46" i="3" s="1"/>
  <c r="F53" i="3"/>
  <c r="BE36" i="3"/>
  <c r="K128" i="3"/>
  <c r="AQ41" i="3"/>
  <c r="AZ29" i="3"/>
  <c r="U52" i="3"/>
  <c r="D80" i="5"/>
  <c r="E107" i="3"/>
  <c r="AZ98" i="3"/>
  <c r="AV32" i="3"/>
  <c r="E112" i="3"/>
  <c r="D112" i="3" s="1"/>
  <c r="AD40" i="3"/>
  <c r="F41" i="3"/>
  <c r="F131" i="3"/>
  <c r="E131" i="3" s="1"/>
  <c r="D131" i="3" s="1"/>
  <c r="E119" i="3"/>
  <c r="D119" i="3" s="1"/>
  <c r="AD113" i="3"/>
  <c r="E111" i="3"/>
  <c r="D111" i="3" s="1"/>
  <c r="F117" i="3"/>
  <c r="E117" i="3" s="1"/>
  <c r="D117" i="3" s="1"/>
  <c r="E99" i="3"/>
  <c r="D83" i="3"/>
  <c r="F76" i="3"/>
  <c r="BK52" i="3"/>
  <c r="BC52" i="3"/>
  <c r="AU139" i="3"/>
  <c r="E49" i="3"/>
  <c r="AV37" i="3"/>
  <c r="P40" i="3"/>
  <c r="AD58" i="3"/>
  <c r="AJ139" i="3"/>
  <c r="L139" i="3"/>
  <c r="F33" i="3"/>
  <c r="AB139" i="3"/>
  <c r="BQ139" i="3"/>
  <c r="AN139" i="3"/>
  <c r="N139" i="3"/>
  <c r="F259" i="4"/>
  <c r="K40" i="5"/>
  <c r="D132" i="6"/>
  <c r="D131" i="6" s="1"/>
  <c r="D130" i="6" s="1"/>
  <c r="AZ128" i="3"/>
  <c r="AZ61" i="3"/>
  <c r="P98" i="3"/>
  <c r="P89" i="3" s="1"/>
  <c r="D63" i="3"/>
  <c r="AG58" i="3"/>
  <c r="BH32" i="3"/>
  <c r="BH29" i="3" s="1"/>
  <c r="AR128" i="3"/>
  <c r="F122" i="3"/>
  <c r="E122" i="3" s="1"/>
  <c r="D122" i="3" s="1"/>
  <c r="D116" i="3"/>
  <c r="BN89" i="3"/>
  <c r="F85" i="3"/>
  <c r="O139" i="3"/>
  <c r="AY139" i="3"/>
  <c r="AE52" i="3"/>
  <c r="I52" i="3"/>
  <c r="AV52" i="3"/>
  <c r="AM139" i="3"/>
  <c r="E56" i="3"/>
  <c r="D56" i="3" s="1"/>
  <c r="X139" i="3"/>
  <c r="H37" i="3"/>
  <c r="H139" i="3" s="1"/>
  <c r="K139" i="3"/>
  <c r="F28" i="3"/>
  <c r="AQ17" i="3"/>
  <c r="E17" i="3" s="1"/>
  <c r="D17" i="3" s="1"/>
  <c r="AP139" i="3"/>
  <c r="AQ29" i="3"/>
  <c r="F21" i="3"/>
  <c r="J9" i="3"/>
  <c r="Z139" i="3"/>
  <c r="F80" i="5"/>
  <c r="E48" i="5"/>
  <c r="J80" i="5"/>
  <c r="K58" i="5"/>
  <c r="I80" i="5"/>
  <c r="K15" i="5"/>
  <c r="D24" i="6"/>
  <c r="D23" i="6" s="1"/>
  <c r="D22" i="6" s="1"/>
  <c r="AQ120" i="3"/>
  <c r="E120" i="3" s="1"/>
  <c r="D120" i="3" s="1"/>
  <c r="AV98" i="3"/>
  <c r="AQ109" i="3"/>
  <c r="E109" i="3" s="1"/>
  <c r="D109" i="3" s="1"/>
  <c r="F93" i="3"/>
  <c r="F95" i="3"/>
  <c r="F94" i="3" s="1"/>
  <c r="BH77" i="3"/>
  <c r="AD71" i="3"/>
  <c r="AQ65" i="3"/>
  <c r="E65" i="3" s="1"/>
  <c r="D65" i="3" s="1"/>
  <c r="AV29" i="3"/>
  <c r="D268" i="6"/>
  <c r="K79" i="5"/>
  <c r="K78" i="5" s="1"/>
  <c r="K77" i="5" s="1"/>
  <c r="C78" i="5"/>
  <c r="C77" i="5" s="1"/>
  <c r="K14" i="5"/>
  <c r="K13" i="5" s="1"/>
  <c r="C13" i="5"/>
  <c r="G80" i="5"/>
  <c r="K32" i="5"/>
  <c r="K31" i="5" s="1"/>
  <c r="C31" i="5"/>
  <c r="K68" i="5"/>
  <c r="K67" i="5" s="1"/>
  <c r="K66" i="5" s="1"/>
  <c r="C67" i="5"/>
  <c r="C66" i="5" s="1"/>
  <c r="C54" i="5"/>
  <c r="C36" i="5"/>
  <c r="K63" i="5"/>
  <c r="K62" i="5" s="1"/>
  <c r="K61" i="5" s="1"/>
  <c r="C62" i="5"/>
  <c r="C61" i="5" s="1"/>
  <c r="E10" i="5"/>
  <c r="E80" i="5" s="1"/>
  <c r="C40" i="5"/>
  <c r="K35" i="5"/>
  <c r="K34" i="5" s="1"/>
  <c r="C34" i="5"/>
  <c r="C15" i="5"/>
  <c r="K54" i="5"/>
  <c r="K48" i="5" s="1"/>
  <c r="H80" i="5"/>
  <c r="K71" i="5"/>
  <c r="K70" i="5" s="1"/>
  <c r="K69" i="5" s="1"/>
  <c r="C70" i="5"/>
  <c r="C69" i="5" s="1"/>
  <c r="K29" i="5"/>
  <c r="K28" i="5" s="1"/>
  <c r="K27" i="5" s="1"/>
  <c r="C28" i="5"/>
  <c r="K10" i="5"/>
  <c r="C20" i="5"/>
  <c r="C19" i="5" s="1"/>
  <c r="K21" i="5"/>
  <c r="K20" i="5" s="1"/>
  <c r="K19" i="5" s="1"/>
  <c r="C58" i="5"/>
  <c r="C48" i="5" s="1"/>
  <c r="K36" i="5"/>
  <c r="D99" i="3"/>
  <c r="AE139" i="3"/>
  <c r="BD107" i="3"/>
  <c r="D107" i="3"/>
  <c r="U89" i="3"/>
  <c r="BL139" i="3"/>
  <c r="AF139" i="3"/>
  <c r="BC139" i="3"/>
  <c r="D49" i="3"/>
  <c r="W139" i="3"/>
  <c r="G139" i="3"/>
  <c r="U9" i="3"/>
  <c r="AL139" i="3"/>
  <c r="BD130" i="3"/>
  <c r="BD129" i="3" s="1"/>
  <c r="BE129" i="3"/>
  <c r="BF128" i="3"/>
  <c r="AQ123" i="3"/>
  <c r="E123" i="3" s="1"/>
  <c r="D123" i="3" s="1"/>
  <c r="E138" i="3"/>
  <c r="F137" i="3"/>
  <c r="AQ114" i="3"/>
  <c r="AR113" i="3"/>
  <c r="E118" i="3"/>
  <c r="D118" i="3" s="1"/>
  <c r="D100" i="3"/>
  <c r="BI89" i="3"/>
  <c r="BD88" i="3"/>
  <c r="BD87" i="3" s="1"/>
  <c r="BD86" i="3" s="1"/>
  <c r="BE87" i="3"/>
  <c r="BE86" i="3" s="1"/>
  <c r="BE80" i="3"/>
  <c r="BF77" i="3"/>
  <c r="BE78" i="3"/>
  <c r="F79" i="3"/>
  <c r="F81" i="3"/>
  <c r="E91" i="3"/>
  <c r="F90" i="3"/>
  <c r="AD62" i="3"/>
  <c r="BD73" i="3"/>
  <c r="BD72" i="3" s="1"/>
  <c r="BE72" i="3"/>
  <c r="F67" i="3"/>
  <c r="BB52" i="3"/>
  <c r="BI52" i="3"/>
  <c r="AG52" i="3"/>
  <c r="AZ44" i="3"/>
  <c r="AZ37" i="3" s="1"/>
  <c r="P44" i="3"/>
  <c r="P37" i="3" s="1"/>
  <c r="BA37" i="3"/>
  <c r="Q37" i="3"/>
  <c r="AG29" i="3"/>
  <c r="BE24" i="3"/>
  <c r="BF23" i="3"/>
  <c r="BF22" i="3" s="1"/>
  <c r="AQ21" i="3"/>
  <c r="E21" i="3" s="1"/>
  <c r="D21" i="3" s="1"/>
  <c r="AQ19" i="3"/>
  <c r="AQ18" i="3"/>
  <c r="E41" i="3"/>
  <c r="AD23" i="3"/>
  <c r="AD22" i="3" s="1"/>
  <c r="I18" i="3"/>
  <c r="I19" i="3"/>
  <c r="BJ139" i="3"/>
  <c r="BB9" i="3"/>
  <c r="BB139" i="3" s="1"/>
  <c r="V9" i="3"/>
  <c r="V139" i="3" s="1"/>
  <c r="BH14" i="3"/>
  <c r="BH9" i="3" s="1"/>
  <c r="I14" i="3"/>
  <c r="BD11" i="3"/>
  <c r="BD10" i="3" s="1"/>
  <c r="BE10" i="3"/>
  <c r="E134" i="3"/>
  <c r="D134" i="3" s="1"/>
  <c r="BD138" i="3"/>
  <c r="BD137" i="3" s="1"/>
  <c r="BE137" i="3"/>
  <c r="E130" i="3"/>
  <c r="F129" i="3"/>
  <c r="F128" i="3" s="1"/>
  <c r="BH113" i="3"/>
  <c r="BE114" i="3"/>
  <c r="F108" i="3"/>
  <c r="E108" i="3" s="1"/>
  <c r="D108" i="3" s="1"/>
  <c r="AQ97" i="3"/>
  <c r="AQ96" i="3" s="1"/>
  <c r="AR96" i="3"/>
  <c r="AD98" i="3"/>
  <c r="BH98" i="3"/>
  <c r="BA89" i="3"/>
  <c r="Q89" i="3"/>
  <c r="BD93" i="3"/>
  <c r="BD92" i="3" s="1"/>
  <c r="BE92" i="3"/>
  <c r="BD80" i="3"/>
  <c r="AR77" i="3"/>
  <c r="AG77" i="3"/>
  <c r="BE66" i="3"/>
  <c r="BD67" i="3"/>
  <c r="BD66" i="3" s="1"/>
  <c r="BE61" i="3"/>
  <c r="BE69" i="3"/>
  <c r="AQ61" i="3"/>
  <c r="F72" i="3"/>
  <c r="E73" i="3"/>
  <c r="E54" i="3"/>
  <c r="AD51" i="3"/>
  <c r="BE45" i="3"/>
  <c r="BH44" i="3"/>
  <c r="P52" i="3"/>
  <c r="AD44" i="3"/>
  <c r="BN37" i="3"/>
  <c r="BN139" i="3" s="1"/>
  <c r="AW37" i="3"/>
  <c r="BA29" i="3"/>
  <c r="BA139" i="3" s="1"/>
  <c r="Q29" i="3"/>
  <c r="Q139" i="3" s="1"/>
  <c r="F42" i="3"/>
  <c r="E42" i="3" s="1"/>
  <c r="D42" i="3" s="1"/>
  <c r="AD18" i="3"/>
  <c r="AD19" i="3"/>
  <c r="E39" i="3"/>
  <c r="F38" i="3"/>
  <c r="F13" i="3"/>
  <c r="BD41" i="3"/>
  <c r="BD40" i="3" s="1"/>
  <c r="BE40" i="3"/>
  <c r="AG23" i="3"/>
  <c r="AG22" i="3" s="1"/>
  <c r="BD15" i="3"/>
  <c r="BD14" i="3" s="1"/>
  <c r="BE14" i="3"/>
  <c r="AQ13" i="3"/>
  <c r="AQ12" i="3" s="1"/>
  <c r="AR12" i="3"/>
  <c r="AX9" i="3"/>
  <c r="AX139" i="3" s="1"/>
  <c r="R9" i="3"/>
  <c r="R139" i="3" s="1"/>
  <c r="I9" i="3"/>
  <c r="F113" i="3"/>
  <c r="E114" i="3"/>
  <c r="BG97" i="3"/>
  <c r="BH96" i="3"/>
  <c r="BH89" i="3" s="1"/>
  <c r="BD99" i="3"/>
  <c r="BD98" i="3" s="1"/>
  <c r="BE98" i="3"/>
  <c r="AW89" i="3"/>
  <c r="I89" i="3"/>
  <c r="AQ95" i="3"/>
  <c r="AR89" i="3"/>
  <c r="I77" i="3"/>
  <c r="E76" i="3"/>
  <c r="F75" i="3"/>
  <c r="F74" i="3" s="1"/>
  <c r="BD69" i="3"/>
  <c r="AQ52" i="3"/>
  <c r="BD54" i="3"/>
  <c r="BD53" i="3" s="1"/>
  <c r="BE53" i="3"/>
  <c r="AQ51" i="3"/>
  <c r="AQ50" i="3" s="1"/>
  <c r="AR50" i="3"/>
  <c r="I44" i="3"/>
  <c r="I37" i="3" s="1"/>
  <c r="F45" i="3"/>
  <c r="BF29" i="3"/>
  <c r="BD59" i="3"/>
  <c r="BD58" i="3" s="1"/>
  <c r="BE58" i="3"/>
  <c r="AZ52" i="3"/>
  <c r="AS37" i="3"/>
  <c r="AW29" i="3"/>
  <c r="AW139" i="3" s="1"/>
  <c r="E33" i="3"/>
  <c r="F32" i="3"/>
  <c r="E31" i="3"/>
  <c r="F30" i="3"/>
  <c r="AR23" i="3"/>
  <c r="AR22" i="3" s="1"/>
  <c r="AQ24" i="3"/>
  <c r="AQ23" i="3" s="1"/>
  <c r="AQ22" i="3" s="1"/>
  <c r="BD39" i="3"/>
  <c r="BD38" i="3" s="1"/>
  <c r="BE38" i="3"/>
  <c r="BE20" i="3"/>
  <c r="I23" i="3"/>
  <c r="I22" i="3" s="1"/>
  <c r="F24" i="3"/>
  <c r="AD14" i="3"/>
  <c r="AG18" i="3"/>
  <c r="AG19" i="3"/>
  <c r="AV18" i="3"/>
  <c r="F15" i="3"/>
  <c r="AT139" i="3"/>
  <c r="J139" i="3"/>
  <c r="F11" i="3"/>
  <c r="P14" i="3"/>
  <c r="P9" i="3" s="1"/>
  <c r="Y139" i="3"/>
  <c r="AR9" i="3"/>
  <c r="AQ129" i="3"/>
  <c r="AQ128" i="3" s="1"/>
  <c r="AV113" i="3"/>
  <c r="AV89" i="3" s="1"/>
  <c r="E121" i="3"/>
  <c r="D121" i="3" s="1"/>
  <c r="AZ113" i="3"/>
  <c r="AZ89" i="3" s="1"/>
  <c r="AQ98" i="3"/>
  <c r="AG96" i="3"/>
  <c r="AG89" i="3" s="1"/>
  <c r="AD97" i="3"/>
  <c r="AS89" i="3"/>
  <c r="BD95" i="3"/>
  <c r="BD94" i="3" s="1"/>
  <c r="BE94" i="3"/>
  <c r="BD91" i="3"/>
  <c r="BD90" i="3" s="1"/>
  <c r="BE90" i="3"/>
  <c r="E88" i="3"/>
  <c r="F87" i="3"/>
  <c r="F86" i="3" s="1"/>
  <c r="E85" i="3"/>
  <c r="F84" i="3"/>
  <c r="F58" i="3"/>
  <c r="E59" i="3"/>
  <c r="AR52" i="3"/>
  <c r="AQ45" i="3"/>
  <c r="AQ44" i="3" s="1"/>
  <c r="AR44" i="3"/>
  <c r="BH52" i="3"/>
  <c r="BH50" i="3"/>
  <c r="BE51" i="3"/>
  <c r="BF52" i="3"/>
  <c r="BI37" i="3"/>
  <c r="BI139" i="3" s="1"/>
  <c r="AG37" i="3"/>
  <c r="AS29" i="3"/>
  <c r="AS139" i="3" s="1"/>
  <c r="AR37" i="3"/>
  <c r="BH37" i="3"/>
  <c r="E28" i="3"/>
  <c r="F27" i="3"/>
  <c r="F26" i="3" s="1"/>
  <c r="U18" i="3"/>
  <c r="U19" i="3"/>
  <c r="BK139" i="3"/>
  <c r="AQ43" i="3"/>
  <c r="E43" i="3" s="1"/>
  <c r="D43" i="3" s="1"/>
  <c r="AR29" i="3"/>
  <c r="F20" i="3"/>
  <c r="AQ14" i="3"/>
  <c r="BD13" i="3"/>
  <c r="BD12" i="3" s="1"/>
  <c r="BE12" i="3"/>
  <c r="AH9" i="3"/>
  <c r="AH139" i="3" s="1"/>
  <c r="AD9" i="3"/>
  <c r="M139" i="3"/>
  <c r="BF9" i="3"/>
  <c r="C97" i="1"/>
  <c r="D86" i="1"/>
  <c r="D84" i="1"/>
  <c r="D82" i="1"/>
  <c r="D29" i="1"/>
  <c r="D88" i="1"/>
  <c r="D91" i="1"/>
  <c r="D50" i="1"/>
  <c r="D68" i="1"/>
  <c r="D64" i="1"/>
  <c r="D52" i="1"/>
  <c r="D51" i="1" s="1"/>
  <c r="D87" i="1"/>
  <c r="D62" i="1"/>
  <c r="D80" i="1"/>
  <c r="D79" i="1" s="1"/>
  <c r="D61" i="1"/>
  <c r="D72" i="1"/>
  <c r="D71" i="1"/>
  <c r="D63" i="1"/>
  <c r="D90" i="1"/>
  <c r="D59" i="1"/>
  <c r="D48" i="1"/>
  <c r="D76" i="1"/>
  <c r="D54" i="1"/>
  <c r="D53" i="1" s="1"/>
  <c r="D77" i="1"/>
  <c r="D69" i="1"/>
  <c r="D56" i="1"/>
  <c r="D55" i="1" s="1"/>
  <c r="D67" i="1"/>
  <c r="D30" i="1"/>
  <c r="D78" i="1"/>
  <c r="D49" i="1"/>
  <c r="D58" i="1"/>
  <c r="D85" i="1"/>
  <c r="D74" i="1"/>
  <c r="D73" i="1" s="1"/>
  <c r="D66" i="1"/>
  <c r="D83" i="1"/>
  <c r="C9" i="1"/>
  <c r="D10" i="1" s="1"/>
  <c r="D14" i="1"/>
  <c r="D65" i="1" l="1"/>
  <c r="BD36" i="3"/>
  <c r="BD32" i="3" s="1"/>
  <c r="BD29" i="3" s="1"/>
  <c r="BE32" i="3"/>
  <c r="BE29" i="3" s="1"/>
  <c r="D57" i="1"/>
  <c r="AQ113" i="3"/>
  <c r="D36" i="3"/>
  <c r="D75" i="1"/>
  <c r="C92" i="1"/>
  <c r="AV139" i="3"/>
  <c r="AG139" i="3"/>
  <c r="AQ9" i="3"/>
  <c r="F92" i="3"/>
  <c r="E93" i="3"/>
  <c r="E92" i="3" s="1"/>
  <c r="D81" i="1"/>
  <c r="BE52" i="3"/>
  <c r="AD70" i="3"/>
  <c r="AD69" i="3" s="1"/>
  <c r="F71" i="3"/>
  <c r="K33" i="5"/>
  <c r="K80" i="5" s="1"/>
  <c r="C10" i="5"/>
  <c r="C27" i="5"/>
  <c r="C33" i="5"/>
  <c r="AZ139" i="3"/>
  <c r="D28" i="3"/>
  <c r="D27" i="3" s="1"/>
  <c r="D26" i="3" s="1"/>
  <c r="E27" i="3"/>
  <c r="E26" i="3" s="1"/>
  <c r="BE50" i="3"/>
  <c r="BD51" i="3"/>
  <c r="BD50" i="3" s="1"/>
  <c r="D88" i="3"/>
  <c r="D87" i="3" s="1"/>
  <c r="D86" i="3" s="1"/>
  <c r="E87" i="3"/>
  <c r="E86" i="3" s="1"/>
  <c r="E11" i="3"/>
  <c r="F10" i="3"/>
  <c r="F14" i="3"/>
  <c r="E15" i="3"/>
  <c r="D33" i="3"/>
  <c r="D32" i="3" s="1"/>
  <c r="E32" i="3"/>
  <c r="BD52" i="3"/>
  <c r="E113" i="3"/>
  <c r="D54" i="3"/>
  <c r="D53" i="3" s="1"/>
  <c r="E53" i="3"/>
  <c r="D130" i="3"/>
  <c r="D129" i="3" s="1"/>
  <c r="E129" i="3"/>
  <c r="BE9" i="3"/>
  <c r="AD61" i="3"/>
  <c r="AD52" i="3" s="1"/>
  <c r="F62" i="3"/>
  <c r="D93" i="3"/>
  <c r="D92" i="3" s="1"/>
  <c r="BE128" i="3"/>
  <c r="F18" i="3"/>
  <c r="E20" i="3"/>
  <c r="F19" i="3"/>
  <c r="AR139" i="3"/>
  <c r="E24" i="3"/>
  <c r="F23" i="3"/>
  <c r="F22" i="3" s="1"/>
  <c r="F29" i="3"/>
  <c r="AQ94" i="3"/>
  <c r="AQ89" i="3" s="1"/>
  <c r="E95" i="3"/>
  <c r="E13" i="3"/>
  <c r="F12" i="3"/>
  <c r="D73" i="3"/>
  <c r="D72" i="3" s="1"/>
  <c r="E72" i="3"/>
  <c r="BD114" i="3"/>
  <c r="BD113" i="3" s="1"/>
  <c r="BE113" i="3"/>
  <c r="BD9" i="3"/>
  <c r="F40" i="3"/>
  <c r="E67" i="3"/>
  <c r="F66" i="3"/>
  <c r="E81" i="3"/>
  <c r="F80" i="3"/>
  <c r="D138" i="3"/>
  <c r="D137" i="3" s="1"/>
  <c r="E137" i="3"/>
  <c r="BD128" i="3"/>
  <c r="U139" i="3"/>
  <c r="AQ40" i="3"/>
  <c r="AQ37" i="3" s="1"/>
  <c r="AQ139" i="3" s="1"/>
  <c r="D85" i="3"/>
  <c r="D84" i="3" s="1"/>
  <c r="E84" i="3"/>
  <c r="AD96" i="3"/>
  <c r="AD89" i="3" s="1"/>
  <c r="F97" i="3"/>
  <c r="D31" i="3"/>
  <c r="D30" i="3" s="1"/>
  <c r="D29" i="3" s="1"/>
  <c r="E30" i="3"/>
  <c r="E29" i="3" s="1"/>
  <c r="D76" i="3"/>
  <c r="D75" i="3" s="1"/>
  <c r="D74" i="3" s="1"/>
  <c r="E75" i="3"/>
  <c r="E74" i="3" s="1"/>
  <c r="BD45" i="3"/>
  <c r="BD44" i="3" s="1"/>
  <c r="BD37" i="3" s="1"/>
  <c r="BE44" i="3"/>
  <c r="BE37" i="3" s="1"/>
  <c r="D41" i="3"/>
  <c r="D40" i="3" s="1"/>
  <c r="E40" i="3"/>
  <c r="D91" i="3"/>
  <c r="D90" i="3" s="1"/>
  <c r="E90" i="3"/>
  <c r="E79" i="3"/>
  <c r="F78" i="3"/>
  <c r="F77" i="3" s="1"/>
  <c r="E98" i="3"/>
  <c r="D59" i="3"/>
  <c r="D58" i="3" s="1"/>
  <c r="E58" i="3"/>
  <c r="P139" i="3"/>
  <c r="BD20" i="3"/>
  <c r="BE19" i="3"/>
  <c r="BE18" i="3"/>
  <c r="F44" i="3"/>
  <c r="E45" i="3"/>
  <c r="BF97" i="3"/>
  <c r="BG96" i="3"/>
  <c r="BG89" i="3" s="1"/>
  <c r="BG139" i="3" s="1"/>
  <c r="I139" i="3"/>
  <c r="D39" i="3"/>
  <c r="D38" i="3" s="1"/>
  <c r="E38" i="3"/>
  <c r="AD50" i="3"/>
  <c r="AD37" i="3" s="1"/>
  <c r="AD139" i="3" s="1"/>
  <c r="F51" i="3"/>
  <c r="BH139" i="3"/>
  <c r="BE23" i="3"/>
  <c r="BD24" i="3"/>
  <c r="BD78" i="3"/>
  <c r="BD77" i="3" s="1"/>
  <c r="BE77" i="3"/>
  <c r="F98" i="3"/>
  <c r="D98" i="3"/>
  <c r="D47" i="1"/>
  <c r="D70" i="1"/>
  <c r="D13" i="1"/>
  <c r="D11" i="1"/>
  <c r="D22" i="1"/>
  <c r="D21" i="1" s="1"/>
  <c r="D18" i="1"/>
  <c r="D19" i="1"/>
  <c r="D15" i="1"/>
  <c r="D12" i="1"/>
  <c r="D23" i="1"/>
  <c r="D20" i="1"/>
  <c r="D17" i="1"/>
  <c r="D92" i="1"/>
  <c r="D60" i="1"/>
  <c r="D89" i="1"/>
  <c r="C80" i="5" l="1"/>
  <c r="E71" i="3"/>
  <c r="F70" i="3"/>
  <c r="F69" i="3" s="1"/>
  <c r="BD19" i="3"/>
  <c r="BD18" i="3"/>
  <c r="E51" i="3"/>
  <c r="F50" i="3"/>
  <c r="F37" i="3" s="1"/>
  <c r="D24" i="3"/>
  <c r="D23" i="3" s="1"/>
  <c r="D22" i="3" s="1"/>
  <c r="E23" i="3"/>
  <c r="E22" i="3" s="1"/>
  <c r="E18" i="3"/>
  <c r="D20" i="3"/>
  <c r="E19" i="3"/>
  <c r="E62" i="3"/>
  <c r="F61" i="3"/>
  <c r="F52" i="3" s="1"/>
  <c r="D128" i="3"/>
  <c r="D114" i="3"/>
  <c r="D113" i="3" s="1"/>
  <c r="D11" i="3"/>
  <c r="D10" i="3" s="1"/>
  <c r="E10" i="3"/>
  <c r="D45" i="3"/>
  <c r="D44" i="3" s="1"/>
  <c r="E44" i="3"/>
  <c r="BE22" i="3"/>
  <c r="BD23" i="3"/>
  <c r="BD22" i="3" s="1"/>
  <c r="BE97" i="3"/>
  <c r="BF96" i="3"/>
  <c r="BF89" i="3" s="1"/>
  <c r="BF139" i="3" s="1"/>
  <c r="E66" i="3"/>
  <c r="D67" i="3"/>
  <c r="D66" i="3" s="1"/>
  <c r="D13" i="3"/>
  <c r="D12" i="3" s="1"/>
  <c r="E12" i="3"/>
  <c r="D15" i="3"/>
  <c r="D14" i="3" s="1"/>
  <c r="E14" i="3"/>
  <c r="D79" i="3"/>
  <c r="D78" i="3" s="1"/>
  <c r="E78" i="3"/>
  <c r="F96" i="3"/>
  <c r="F89" i="3" s="1"/>
  <c r="E97" i="3"/>
  <c r="D81" i="3"/>
  <c r="D80" i="3" s="1"/>
  <c r="E80" i="3"/>
  <c r="D95" i="3"/>
  <c r="D94" i="3" s="1"/>
  <c r="E94" i="3"/>
  <c r="E128" i="3"/>
  <c r="F9" i="3"/>
  <c r="D46" i="1"/>
  <c r="D16" i="1"/>
  <c r="D9" i="1" s="1"/>
  <c r="E70" i="3" l="1"/>
  <c r="E69" i="3" s="1"/>
  <c r="D71" i="3"/>
  <c r="D70" i="3" s="1"/>
  <c r="D69" i="3" s="1"/>
  <c r="E96" i="3"/>
  <c r="E89" i="3" s="1"/>
  <c r="D97" i="3"/>
  <c r="D96" i="3" s="1"/>
  <c r="D89" i="3" s="1"/>
  <c r="E50" i="3"/>
  <c r="E37" i="3" s="1"/>
  <c r="D51" i="3"/>
  <c r="D50" i="3" s="1"/>
  <c r="D37" i="3" s="1"/>
  <c r="D19" i="3"/>
  <c r="D18" i="3"/>
  <c r="F139" i="3"/>
  <c r="E77" i="3"/>
  <c r="E9" i="3"/>
  <c r="D77" i="3"/>
  <c r="BE96" i="3"/>
  <c r="BE89" i="3" s="1"/>
  <c r="BE139" i="3" s="1"/>
  <c r="BD97" i="3"/>
  <c r="BD96" i="3" s="1"/>
  <c r="BD89" i="3" s="1"/>
  <c r="BD139" i="3" s="1"/>
  <c r="D9" i="3"/>
  <c r="E61" i="3"/>
  <c r="E52" i="3" s="1"/>
  <c r="D62" i="3"/>
  <c r="D61" i="3" s="1"/>
  <c r="D52" i="3" s="1"/>
  <c r="D139" i="3" l="1"/>
  <c r="E13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Лучия Сараева</author>
  </authors>
  <commentList>
    <comment ref="I29" authorId="0" shapeId="0" xr:uid="{069A61AF-E557-4A87-8F22-85112993E665}">
      <text>
        <r>
          <rPr>
            <b/>
            <sz val="9"/>
            <color indexed="81"/>
            <rFont val="Tahoma"/>
            <family val="2"/>
            <charset val="204"/>
          </rPr>
          <t>Лучия Сараева:</t>
        </r>
        <r>
          <rPr>
            <sz val="9"/>
            <color indexed="81"/>
            <rFont val="Tahoma"/>
            <family val="2"/>
            <charset val="204"/>
          </rPr>
          <t xml:space="preserve">
зп кдс-факт 2023 г.</t>
        </r>
      </text>
    </comment>
  </commentList>
</comments>
</file>

<file path=xl/sharedStrings.xml><?xml version="1.0" encoding="utf-8"?>
<sst xmlns="http://schemas.openxmlformats.org/spreadsheetml/2006/main" count="1832" uniqueCount="644">
  <si>
    <t>Приложение №1</t>
  </si>
  <si>
    <t>к Решению № ____</t>
  </si>
  <si>
    <t>от _____________ 2025 года</t>
  </si>
  <si>
    <t>____ сессии ____ созыва</t>
  </si>
  <si>
    <t>Свод доходов и расходов бюджета г. Бендеры на 2025 год</t>
  </si>
  <si>
    <t>по основным видам платежей и получателям бюджетных средств</t>
  </si>
  <si>
    <t>Код</t>
  </si>
  <si>
    <t>Сумма, руб.</t>
  </si>
  <si>
    <t>(%%)</t>
  </si>
  <si>
    <t>1. ДОХОДЫ</t>
  </si>
  <si>
    <t>Налоговые доходы</t>
  </si>
  <si>
    <t>Подоходные налоги</t>
  </si>
  <si>
    <t>Налоги на имущество</t>
  </si>
  <si>
    <t>Платежи за пользование природными ресурсами</t>
  </si>
  <si>
    <t>Налоги на товары и услуги, лицензионные и регистрационные сборы</t>
  </si>
  <si>
    <t>Прочие налоги, пошлины и сборы</t>
  </si>
  <si>
    <t>Неналоговые доходы</t>
  </si>
  <si>
    <t>Доходы от имущества, находящегося в государственной и муниципальной собственности, или от деятельности</t>
  </si>
  <si>
    <t>Доходы от продажи имущества, находящегося в государственной и муниципальной собственности</t>
  </si>
  <si>
    <t>Административные платежи и сборы</t>
  </si>
  <si>
    <t>Штрафные санкции, возмещение ущерба</t>
  </si>
  <si>
    <t>Доходы целевых бюджетных фондов</t>
  </si>
  <si>
    <t>Экологические фонды</t>
  </si>
  <si>
    <t>Доходы от предпринимательской и иной приносящей доход деятельности</t>
  </si>
  <si>
    <t xml:space="preserve">2. СУБСИДИИ ИЗ РБ </t>
  </si>
  <si>
    <t>х</t>
  </si>
  <si>
    <t>в том числе:</t>
  </si>
  <si>
    <t>а)  за счет  Дорожного фонда (на развитие дорожной отрасли), в том числе:</t>
  </si>
  <si>
    <t>б) за счет Фонд поддержки  территорий городов и районов</t>
  </si>
  <si>
    <t xml:space="preserve">в) на содержание и благоустройство  ИВМК "Бенд.крепость" и парка А.Невского </t>
  </si>
  <si>
    <t>в) на финансирование мероприятий по благоустройству территорий сельских населенных пунктов, ремонту и строительству объектов социально-культурной сферы и автомобильных дорог общего пользования и их составных частей, находящихся в муниципальной собственности, расположенных в сельских населенных пунктах, за счет средств Фонда по обеспечению государственных гарантий по расчетам с гражданами, имеющими право на земельную долю (пай), и иными работниками сельскохозяйственных предприятий Приднестровской Молдавской Республики</t>
  </si>
  <si>
    <t>3. ОСТАТКИ СРЕДСТВ ПО СОСТОЯНИЮ НА 1 ЯНВАРЯ 2024 ГОДА</t>
  </si>
  <si>
    <t xml:space="preserve"> а)     не имеющие целевое назначение (очищенные) на счетах местного бюджета</t>
  </si>
  <si>
    <t xml:space="preserve">  б)  имеющие целевое назначение, из них</t>
  </si>
  <si>
    <t>целевой сбор на содержание и развитие социальной сферы и инфраструктуры сел</t>
  </si>
  <si>
    <t>целевой сбор за утверждение схем домовладений в селах</t>
  </si>
  <si>
    <t xml:space="preserve">целевой сбор на благоустройство территорий города,сел </t>
  </si>
  <si>
    <t>налог на содержание жилищного фонда, объектов социально-культурной сферы и иные цели</t>
  </si>
  <si>
    <t>средства, направляемые на кредитование молодых семей</t>
  </si>
  <si>
    <t>фонд экономического развития</t>
  </si>
  <si>
    <t>фонд социального развития</t>
  </si>
  <si>
    <t xml:space="preserve">   на специальных бюджетных счетах</t>
  </si>
  <si>
    <t xml:space="preserve">   территориального экологического фонда</t>
  </si>
  <si>
    <t>нераспределенные субсидии, выделенные из РБ на развитие дорожной отрасли</t>
  </si>
  <si>
    <t xml:space="preserve">4. Средства Дорожного фонда, возвращенные в 2024 году на счет местного бюджета, как неиспользованные в рамках договоров, заключенных в 2023 году </t>
  </si>
  <si>
    <t xml:space="preserve">5. Средства налога на содержание жилищного фонда, объектов социально-культурной сферы и благоустройство территории города (района), возвращенные в 2024 году на счет местного бюджета, как неиспользованные в рамках договоров, заключенных в 2023 году </t>
  </si>
  <si>
    <t xml:space="preserve">3. ПРЕДЕЛЬНЫЕ РАСХОДЫ (с учетом субсидий) </t>
  </si>
  <si>
    <t>0100</t>
  </si>
  <si>
    <t>Государственное управление и местное самоуправление</t>
  </si>
  <si>
    <t>0103</t>
  </si>
  <si>
    <t>Функционирование исполнительных органов государственной власти</t>
  </si>
  <si>
    <t>0105</t>
  </si>
  <si>
    <t>Прочие расходы на общегосударственное управление</t>
  </si>
  <si>
    <t>0106</t>
  </si>
  <si>
    <t>Функционирование органов местного самоуправления</t>
  </si>
  <si>
    <t>0400</t>
  </si>
  <si>
    <t>Государственная оборона</t>
  </si>
  <si>
    <t>0401</t>
  </si>
  <si>
    <t>Государственная армия</t>
  </si>
  <si>
    <t>0500</t>
  </si>
  <si>
    <t>Правоохранительная деятельность и обеспечение безопасности государства</t>
  </si>
  <si>
    <t>0501</t>
  </si>
  <si>
    <t>Органы внутренних дел</t>
  </si>
  <si>
    <t>1000</t>
  </si>
  <si>
    <t xml:space="preserve">Транспорт, дорожное хозяйство, связь и информатика </t>
  </si>
  <si>
    <t>1001</t>
  </si>
  <si>
    <t>Автомобильный транспорт и электротранспорт</t>
  </si>
  <si>
    <t>1200</t>
  </si>
  <si>
    <t>Жилищное и коммунальное хозяйство</t>
  </si>
  <si>
    <t>1201</t>
  </si>
  <si>
    <t>Жилищное хозяйство</t>
  </si>
  <si>
    <t>1202</t>
  </si>
  <si>
    <t>Коммунальное хозяйство</t>
  </si>
  <si>
    <t>1300</t>
  </si>
  <si>
    <t>Образование</t>
  </si>
  <si>
    <t>1301</t>
  </si>
  <si>
    <t>Дошкольное образование</t>
  </si>
  <si>
    <t>1303</t>
  </si>
  <si>
    <t>Среднее образование</t>
  </si>
  <si>
    <t>1309</t>
  </si>
  <si>
    <t>Учреждения и мероприятия в области образования, не отнесенные к другим группам</t>
  </si>
  <si>
    <t>1310</t>
  </si>
  <si>
    <t>Организации и учреждения в области образования, подведомственные госадминистрации города, выполняющие управленческие функции</t>
  </si>
  <si>
    <t>1400</t>
  </si>
  <si>
    <t>Культура, искусство, кинематография</t>
  </si>
  <si>
    <t>1402</t>
  </si>
  <si>
    <t>Деятельность в области культуры и искусство</t>
  </si>
  <si>
    <t>1403</t>
  </si>
  <si>
    <t>Спорт и мероприятия для молодежи</t>
  </si>
  <si>
    <t>1404</t>
  </si>
  <si>
    <t>Учреждения и мероприятия в области культуры, искусства, религии, спорта, не отнесенные к другим группам</t>
  </si>
  <si>
    <t>1405</t>
  </si>
  <si>
    <t>Организации и учреждения в области культуры и искусства, религии, спорта и туризма, подведомственные госадминистрации города, выполняющие управленческие функции</t>
  </si>
  <si>
    <t>1500</t>
  </si>
  <si>
    <t>Средства массовой информации</t>
  </si>
  <si>
    <t>1501</t>
  </si>
  <si>
    <t>Телевидение и радиовещание</t>
  </si>
  <si>
    <t>1502</t>
  </si>
  <si>
    <t>Периодическая печать и издательства</t>
  </si>
  <si>
    <t>1600</t>
  </si>
  <si>
    <t>Здравоохранение</t>
  </si>
  <si>
    <t>1605</t>
  </si>
  <si>
    <t>Учреждения и мероприятия в области здравоохранения, не отнесенные к другим группам</t>
  </si>
  <si>
    <t>1700</t>
  </si>
  <si>
    <t>Социальная политика</t>
  </si>
  <si>
    <t>1703</t>
  </si>
  <si>
    <t>Учреждения социального обеспечения</t>
  </si>
  <si>
    <t>1711</t>
  </si>
  <si>
    <t>Учреждения и услуги в области социального обеспечения и социальной поддержки, не отнесенные к другим группам</t>
  </si>
  <si>
    <t>1712</t>
  </si>
  <si>
    <t>Возмещение льгот по коммунальным услугам и услугам жилищного фонда</t>
  </si>
  <si>
    <t>2200</t>
  </si>
  <si>
    <t>Капитальные вложения</t>
  </si>
  <si>
    <t>2201</t>
  </si>
  <si>
    <t>Текущие капитальные вложения</t>
  </si>
  <si>
    <t>3000</t>
  </si>
  <si>
    <t>Прочие расходы</t>
  </si>
  <si>
    <t>3002</t>
  </si>
  <si>
    <t>Фонд экономического развития</t>
  </si>
  <si>
    <t>3003</t>
  </si>
  <si>
    <t>Фонд социального развития</t>
  </si>
  <si>
    <t>3004</t>
  </si>
  <si>
    <t>Резервные фонды органов местного управления</t>
  </si>
  <si>
    <t>3005</t>
  </si>
  <si>
    <t>Проведение выборов и референдумов</t>
  </si>
  <si>
    <t>3007</t>
  </si>
  <si>
    <t>Расходы, не отнесенные к другим группам</t>
  </si>
  <si>
    <t>3008</t>
  </si>
  <si>
    <t>Целевые программы</t>
  </si>
  <si>
    <t>Фонд поддержки городов и районов</t>
  </si>
  <si>
    <t>3200</t>
  </si>
  <si>
    <t>Целевые бюджетные фонды</t>
  </si>
  <si>
    <t>3201</t>
  </si>
  <si>
    <t>Дорожный фонд</t>
  </si>
  <si>
    <t>3202</t>
  </si>
  <si>
    <t>Экологический фонд</t>
  </si>
  <si>
    <t>4. ДЕФИЦИТ (4 - (1+2))</t>
  </si>
  <si>
    <t>5.Источники покрытия  предельного дефицита, из них</t>
  </si>
  <si>
    <t>5.1 Дотации (трансферты) из республиканского бюджета</t>
  </si>
  <si>
    <t>6.2 средства из резервных фондов Президента ПМР и Правительства ПМР</t>
  </si>
  <si>
    <t>6.3 средства для выплаты единовременной финансовой (материальной) помощи  родителям  (иным законным представителям) обучающихся первого класса организаций образования реализующих основную образовательную программу начального бщего образования</t>
  </si>
  <si>
    <t>6. Предельные расходы без субсидий  (п.3 - п.2), в т.ч. :</t>
  </si>
  <si>
    <t xml:space="preserve">6.1. на оплату коммунальных услуг </t>
  </si>
  <si>
    <t>6.2. по социально защищенным статьям, из них:</t>
  </si>
  <si>
    <t xml:space="preserve">6.2.1. на возмещение льгот по  коммунальным услугам и услугам жилищного фонда  </t>
  </si>
  <si>
    <t xml:space="preserve">7.3. на установку, ремонт и компенсацию за установку памятников </t>
  </si>
  <si>
    <t xml:space="preserve">6.3. по прочим направлениям </t>
  </si>
  <si>
    <t>Приложение №2</t>
  </si>
  <si>
    <t>Доходы бюджета г. Бендеры на 2025 год</t>
  </si>
  <si>
    <t>в разрезе основных видов налоговых, неналоговых и иных обязательных платежей</t>
  </si>
  <si>
    <t>Наименование групп, подгрупп, статей и подстатей доходов</t>
  </si>
  <si>
    <t>НАЛОГОВЫЕ ДОХОДЫ</t>
  </si>
  <si>
    <t>ПОДОХОДНЫЕ НАЛОГИ</t>
  </si>
  <si>
    <t>Налог на доходы организаций по отрасли (подотрасли, виду деятельности)</t>
  </si>
  <si>
    <t xml:space="preserve">Налог с потенциально возможного к получению годового дохода для индивидуальных предпринимателей </t>
  </si>
  <si>
    <t>Налог с выручки организаций, применяющих упрощенную систему налогообложения, бухгалтерского учета и отчетности</t>
  </si>
  <si>
    <t>Налог с выручки индивидуальных предпринимателей, применяющих упрощенную систему налогообложения</t>
  </si>
  <si>
    <t>Подоходный налог с физических лиц</t>
  </si>
  <si>
    <t>НАЛОГИ НА ТОВАРЫ И УСЛУГИ, ЛИЦЕНЗИОННЫЕ И РЕГИСТРАЦИОННЫЕ СБОРЫ</t>
  </si>
  <si>
    <t>Акциз на продукцию, производимую на территории ПМР</t>
  </si>
  <si>
    <t>НАЛОГИ НА ИМУЩЕСТВО</t>
  </si>
  <si>
    <t>ПЛАТЕЖИ ЗА ПОЛЬЗОВАНИЕ ПРИРОДНЫМИ РЕСУРСАМИ</t>
  </si>
  <si>
    <t>Земельный налог</t>
  </si>
  <si>
    <t>Земельный налог на земли сельскохозяйственного назначения</t>
  </si>
  <si>
    <t>Земельный налог на земли несельскохозяйственного назначения</t>
  </si>
  <si>
    <t>Земельный налог с физических лиц</t>
  </si>
  <si>
    <t>Отчисления от фиксированного сельскохозяйственного налога</t>
  </si>
  <si>
    <t xml:space="preserve">Прочие </t>
  </si>
  <si>
    <t>ПРОЧИЕ НАЛОГИ, ПОШЛИНЫ И СБОРЫ</t>
  </si>
  <si>
    <t>Местные налоги и сборы</t>
  </si>
  <si>
    <t>Отчисления средств от платы за патент</t>
  </si>
  <si>
    <t>НЕНАЛОГОВЫЕ ДОХОДЫ</t>
  </si>
  <si>
    <t>ДОХОДЫ ОТ ИМУЩЕСТВА, НАХОДЯЩЕГОСЯ В ГОСУДАРСТВЕННОЙ И МУНИЦИПАЛЬНОЙ СОБСТВЕННОСТИ, ИЛИ ОТ ДЕЯТЕЛЬНОСТИ</t>
  </si>
  <si>
    <t>Доходы от сдачи в аренду имущества, находящегося в государственной собственности</t>
  </si>
  <si>
    <t>Дивиденды по государственному долевому участию в акционерных предприятиях</t>
  </si>
  <si>
    <t>Погашение налогового и иных видов кредитов</t>
  </si>
  <si>
    <t>Перечисление процентов за пользование кредитами</t>
  </si>
  <si>
    <t>Платежи от государственных и муниципальных организаций</t>
  </si>
  <si>
    <t>ДОХОДЫ ОТ ПРОДАЖИ ИМУЩЕСТВА, НАХОДЯЩЕГОСЯ В ГОСУДАРСТВЕННОЙ И МУНИЦИПАЛЬНОЙ СОБСТВЕННОСТИ</t>
  </si>
  <si>
    <t>Поступления от приватизации объектов государственной и муниципальной собственности</t>
  </si>
  <si>
    <t>АДМИНИСТРАТИВНЫЕ ПЛАТЕЖИ И СБОРЫ</t>
  </si>
  <si>
    <t>ШТРАФНЫЕ САНКЦИИ, ВОЗМЕЩЕНИЕ УЩЕРБА</t>
  </si>
  <si>
    <t>ДОХОДЫ ЦЕЛЕВЫХ БЮДЖЕТНЫХ ФОНДОВ</t>
  </si>
  <si>
    <t>ЭКОЛОГИЧЕСКИЕ ФОНДЫ</t>
  </si>
  <si>
    <t xml:space="preserve">Территориальные целевые бюджетные экологические фонды </t>
  </si>
  <si>
    <t>ДОХОДЫ ОТ ПРЕДПРИНИМАТЕЛЬСКОЙ И ИНОЙ ПРИНОСЯЩЕЙ ДОХОД ДЕЯТЕЛЬНОСТИ</t>
  </si>
  <si>
    <t>ВСЕГО ДОХОДОВ</t>
  </si>
  <si>
    <t>Приложение №3</t>
  </si>
  <si>
    <t>Расходы бюджета г. Бендеры на 2025 год</t>
  </si>
  <si>
    <t>по разделам и подразделам классификации расходов бюджета</t>
  </si>
  <si>
    <t>раздел и подраздел</t>
  </si>
  <si>
    <t>организационный код</t>
  </si>
  <si>
    <t>800000 Итого расходов</t>
  </si>
  <si>
    <t>100000 Текущие расходы</t>
  </si>
  <si>
    <t>110000 Закупки товаров и оплата услуг</t>
  </si>
  <si>
    <t>110100 Оплата труда</t>
  </si>
  <si>
    <t>110200 Начисления на оплату труда (взносы на социальное страхование)</t>
  </si>
  <si>
    <t>110300 Приобрете-ние пред-метов снаб-жения и расходных материалов</t>
  </si>
  <si>
    <t>110310 Медикамен-ты и пере-вязочные средства и прочие лечебные расходы</t>
  </si>
  <si>
    <t>110320 Мягкий инвентарь и обмунди-рование</t>
  </si>
  <si>
    <t>110330 Продукты питания</t>
  </si>
  <si>
    <t>110340 Оплата топлива</t>
  </si>
  <si>
    <t>110350 Расходы на содержание автотран-спорта</t>
  </si>
  <si>
    <t>110360 Прочие расходные материалы и предметы снабжения</t>
  </si>
  <si>
    <t>110400 Команди-ровки и служебные разъезды</t>
  </si>
  <si>
    <t>110410 Команди-ровки внутри республики</t>
  </si>
  <si>
    <t>110420 Команди-ровки за пределы республики</t>
  </si>
  <si>
    <t>110500 Транспорт-ные услуги</t>
  </si>
  <si>
    <t>110600 Оплата услуг связи</t>
  </si>
  <si>
    <t>110700 Оплата коммуналь-ных услуг</t>
  </si>
  <si>
    <t>110710 Оплата содержания помещений</t>
  </si>
  <si>
    <t>110720 Оплата тепловой энергии</t>
  </si>
  <si>
    <t>110730 Оплата освещения помещений</t>
  </si>
  <si>
    <t>110740 Оплата водоснаб-жения помещений</t>
  </si>
  <si>
    <t>110750 Вывоз мусора</t>
  </si>
  <si>
    <t>110760 Оплата аренды помещений</t>
  </si>
  <si>
    <t>110770 Оплата льгот по коммуна-льным услугам</t>
  </si>
  <si>
    <t>110780 Оплата газа</t>
  </si>
  <si>
    <t>111000 Прочие текущие расходы на закупки товаров и оплату услуг</t>
  </si>
  <si>
    <t>111020 Оплата текущего ремонта оборудо-вания и инвентаря</t>
  </si>
  <si>
    <t>111030 Оплата текущего ремонта зданий и помещений</t>
  </si>
  <si>
    <t>111040 Прочие текущие расходы</t>
  </si>
  <si>
    <t>111041 Учебные наглядные пособия, производ-ственная практика учащихся</t>
  </si>
  <si>
    <t>111042 Книги и периоди-ческие издания</t>
  </si>
  <si>
    <t>111044 Перепод-готовка кадров</t>
  </si>
  <si>
    <t>111045 Издательские услуги</t>
  </si>
  <si>
    <t>111046 Представи-тельские расходы</t>
  </si>
  <si>
    <t>111047 Приобре-тение и установка счетчиков</t>
  </si>
  <si>
    <t>111050 Вневедом-ственная охрана</t>
  </si>
  <si>
    <t>111058 Денежное вознаграждение за выполненные работы и услуги</t>
  </si>
  <si>
    <t>111070 Товары и услуги, не отнесенные к другим подстатьям</t>
  </si>
  <si>
    <t>130000 Текущие трансфер-ты</t>
  </si>
  <si>
    <t>130100 Трансфер-ты на про-дукцию и услуги</t>
  </si>
  <si>
    <t>130120 Трансфер-ты на покры-тие потерь от предос-тавления льгот по транспорту</t>
  </si>
  <si>
    <t>130130 Трансфер-ты на бла-гоустрой-ство тер-риторий</t>
  </si>
  <si>
    <t>130140 Прочие трансфер-ты на про-дукцию и услуги</t>
  </si>
  <si>
    <t>130200 Трансфер-ты на про-изводствен-ные цели</t>
  </si>
  <si>
    <t>130220 Трансфер-ты из дорожного фонда</t>
  </si>
  <si>
    <t>130260 Трансфер-ты на поддержку редакций газет и журналов</t>
  </si>
  <si>
    <t>130280 Трансфер-ты из эколо-гического фонда</t>
  </si>
  <si>
    <t>130500 Трансфер-ты населению</t>
  </si>
  <si>
    <t>130580 Оплата квартир и коммуналь-ных услуг</t>
  </si>
  <si>
    <t>130650 Денежные компенсации</t>
  </si>
  <si>
    <t>130660 Прочие трансфер-ты населению</t>
  </si>
  <si>
    <t>200000 Капиталь-ные расходы</t>
  </si>
  <si>
    <t>240000 Капиталь-ные вложения в основные фонды</t>
  </si>
  <si>
    <t>240100 Приобрете-ние обору-дования и предметов длительного пользования</t>
  </si>
  <si>
    <t>240120 Приобрете-ние непроиз-водствен-ного обору-дования и предметов длительного пользования</t>
  </si>
  <si>
    <t>240200 Капиталь-ные вложе-ния в стро-ительство</t>
  </si>
  <si>
    <t>240230 Капиталь-ные вложе-ния в стро-ительство объектов социально-культурного назначения</t>
  </si>
  <si>
    <t>240250 Капиталь-ные вложе-ния в стро-ительство коммуна-льных объектов</t>
  </si>
  <si>
    <t>240270 Капиталь-ные вложе-ния в стро-ительство прочих объектов</t>
  </si>
  <si>
    <t>240300 Капиталь-ный ремонт</t>
  </si>
  <si>
    <t>240310 Капиталь-ный ремонт жилого фонда</t>
  </si>
  <si>
    <t>240330 Капиталь-ный ремонт объектов социально-культурного назначения</t>
  </si>
  <si>
    <t>240340 Капиталь-ный ремонт админист-ративных зданий</t>
  </si>
  <si>
    <t>240360 Капиталь-ный ремонт прочих объектов</t>
  </si>
  <si>
    <t>290000 Участие Правите-льства в осущест-влении отдельных программ</t>
  </si>
  <si>
    <t>010</t>
  </si>
  <si>
    <t>Государственная администрация</t>
  </si>
  <si>
    <t>015</t>
  </si>
  <si>
    <t>Управление по организации питания</t>
  </si>
  <si>
    <t>011</t>
  </si>
  <si>
    <t>Городской Совет народных депутатов</t>
  </si>
  <si>
    <t>Совет народных депутатов Администрация с.Гыска</t>
  </si>
  <si>
    <t>Совет народных депутатов Администрация с. Протягайловка</t>
  </si>
  <si>
    <t>035</t>
  </si>
  <si>
    <t>Военный комиссариат</t>
  </si>
  <si>
    <t>Народное ополчение</t>
  </si>
  <si>
    <t>038</t>
  </si>
  <si>
    <t>Управление внутренних дел</t>
  </si>
  <si>
    <t>044</t>
  </si>
  <si>
    <t>Гражданская защита</t>
  </si>
  <si>
    <t>170</t>
  </si>
  <si>
    <t>Государственная поддержка автотранспорта</t>
  </si>
  <si>
    <t>175</t>
  </si>
  <si>
    <t>172</t>
  </si>
  <si>
    <t>МУП "Бендерское троллейбусное управление"</t>
  </si>
  <si>
    <t>174</t>
  </si>
  <si>
    <t>МУП "Городские бани"</t>
  </si>
  <si>
    <t>178</t>
  </si>
  <si>
    <t xml:space="preserve">Благоустройство </t>
  </si>
  <si>
    <t>МУ "Служба благоустройства и озеленения"</t>
  </si>
  <si>
    <t>051</t>
  </si>
  <si>
    <t>Дошкольные учреждения</t>
  </si>
  <si>
    <t>053</t>
  </si>
  <si>
    <t>Средние общеобразовательные школы</t>
  </si>
  <si>
    <t>054</t>
  </si>
  <si>
    <t>Неполные средние школы (девятилетние)</t>
  </si>
  <si>
    <t>057</t>
  </si>
  <si>
    <t>Специальная школа-интернат</t>
  </si>
  <si>
    <t>070</t>
  </si>
  <si>
    <t>Внешкольные учреждения УНО</t>
  </si>
  <si>
    <t>Внешкольные учреждения культуры</t>
  </si>
  <si>
    <t>Внешкольные учреждения спорта</t>
  </si>
  <si>
    <t>073</t>
  </si>
  <si>
    <t>Централизованная бухгалтерия УНО</t>
  </si>
  <si>
    <t>074</t>
  </si>
  <si>
    <t>Группа по централизован. обслуживанию УНО</t>
  </si>
  <si>
    <t>Управление народного образования</t>
  </si>
  <si>
    <t>087</t>
  </si>
  <si>
    <t>Централизованная библиотечная система</t>
  </si>
  <si>
    <t>088</t>
  </si>
  <si>
    <t>Историко-краеведческий музей</t>
  </si>
  <si>
    <t>089</t>
  </si>
  <si>
    <t>Дворцы и дома культуры</t>
  </si>
  <si>
    <t>090</t>
  </si>
  <si>
    <t>Музыкальные коллективы и ансамбли</t>
  </si>
  <si>
    <t>085</t>
  </si>
  <si>
    <t>Мероприятия по физкультуре и спорту</t>
  </si>
  <si>
    <t>092</t>
  </si>
  <si>
    <t>Мероприятия для молодежи</t>
  </si>
  <si>
    <t>Учреждения и мероприятия в области культуры и искусства, не отнесенные к другим группам</t>
  </si>
  <si>
    <t>Централизованная бухгалтерия УК</t>
  </si>
  <si>
    <t>Централизованная бухгалтерия УКСиДМ</t>
  </si>
  <si>
    <t>101</t>
  </si>
  <si>
    <t>Прочие мероприятия по культуре и искусству</t>
  </si>
  <si>
    <t>214</t>
  </si>
  <si>
    <t>ФОК "ЦСС"Олимп"</t>
  </si>
  <si>
    <t>Управление культуры</t>
  </si>
  <si>
    <t>Управление по культуре, спорту и делам молодежи</t>
  </si>
  <si>
    <t>094</t>
  </si>
  <si>
    <t>Управление по телевидению и радиовещанию</t>
  </si>
  <si>
    <t>095</t>
  </si>
  <si>
    <t>МУП "Медиацентр "Бендеры"</t>
  </si>
  <si>
    <t>121</t>
  </si>
  <si>
    <t>Лечебно-диагностический центр</t>
  </si>
  <si>
    <t>129</t>
  </si>
  <si>
    <t>Служба социальной помощи</t>
  </si>
  <si>
    <t>131</t>
  </si>
  <si>
    <t>Пособия на детей, находящихся под опекой</t>
  </si>
  <si>
    <t>Компенсация расходов на погребение</t>
  </si>
  <si>
    <t>Денежная компенсация за коммерческий  наем жил.помещения детям сиротам</t>
  </si>
  <si>
    <t>279</t>
  </si>
  <si>
    <t>Фонд экономического развития города</t>
  </si>
  <si>
    <t>Фонд социального развития города</t>
  </si>
  <si>
    <t>213</t>
  </si>
  <si>
    <t>Резервный фонд</t>
  </si>
  <si>
    <t>205</t>
  </si>
  <si>
    <t>Проведение выборов в органы местного самоуправления</t>
  </si>
  <si>
    <t>189</t>
  </si>
  <si>
    <t>Пищеблоки Управления по организации питания</t>
  </si>
  <si>
    <t>Средства для выплаты единовременной финансовой (материальной) помощи  родителям  (иным законным представителям) обучающихся первого класса организаций образования реализующих основную образовательную программу начального бщего образования</t>
  </si>
  <si>
    <t>Расходы на общегородские  мероприятия (средства из резервных фондов Президента ПМР и Правительства ПМР)</t>
  </si>
  <si>
    <t>Прочие расходы( изготовление и установка надгробных памятников)</t>
  </si>
  <si>
    <t>Фонд поддержки территорий городов и районов</t>
  </si>
  <si>
    <t>Расходы на общегородские мероприятия</t>
  </si>
  <si>
    <t>Платные услуги Упр.нар.образования</t>
  </si>
  <si>
    <t>Платные услуги Упр.культуры</t>
  </si>
  <si>
    <t>Платные услуги УКСиДМ</t>
  </si>
  <si>
    <t>Платные услуги Упр.по телевидению</t>
  </si>
  <si>
    <t>Платные услуги Лечебно-диагностического центра</t>
  </si>
  <si>
    <t>Платные услуги Службы социальной помощи</t>
  </si>
  <si>
    <t>Платные услуги Упр.по организации питания</t>
  </si>
  <si>
    <t>Платные услуги Службы благоустр-ва и озел</t>
  </si>
  <si>
    <t>184</t>
  </si>
  <si>
    <t>ЦП "Содержание социальной сферы с.Гыска"</t>
  </si>
  <si>
    <t>ЦП "Содержание социальной сферы с.Протягайловка"</t>
  </si>
  <si>
    <t>ЦП "Утверждение схем домовладений с.Гыска"</t>
  </si>
  <si>
    <t>ЦП "Утверждение схем домовладений с. Прот</t>
  </si>
  <si>
    <t>ЦП "Ремонт и содержание жилищного фонда"</t>
  </si>
  <si>
    <t>ЦП "Кредитование молодых семей"</t>
  </si>
  <si>
    <t>ЦП "На благоустройство территории г.Бендеры"</t>
  </si>
  <si>
    <t>ЦП "На благоустройство территории  с.Гыска"</t>
  </si>
  <si>
    <t>ЦП "На благоустройство территории с.Протягайловка"</t>
  </si>
  <si>
    <t>Программа "Равные возможности"</t>
  </si>
  <si>
    <t>Программа "Содержание жилых пом детей-сир"</t>
  </si>
  <si>
    <t>Программы по оформлению правоустанавливающих и правоподтверждающих документов, а также технической документации на объекты недвижимого имущества, находящиеся в муниципальной собственности</t>
  </si>
  <si>
    <t>Целевая программа мероприятий по благоустройству территорий сельских населенных пунктов, ремонту и строительству объектов социально-культурной сферы и автомобильных дорог общего пользования и их составных частей, находящихся в муниципальной собственности, расположенных в сельских населенных пунктах, за счет средств Фонда по обеспечению государственных гарантий по расчетам с гражданами, имеющими право на земельную долю (пай), и иными работниками сельскохозяйственных предприятий Приднестровской Молдавской Республики</t>
  </si>
  <si>
    <t>Содержание и благоустройство ИВМК "Бендерска крепость и парка им. А.Невского</t>
  </si>
  <si>
    <t xml:space="preserve">Целевые бюджетные фонды </t>
  </si>
  <si>
    <t>Республиканский (территориальный) дорожный фонд ПМР</t>
  </si>
  <si>
    <t>Целевые субсидии государственной администрации г. Бендеры на устройство третьей полосы движения на экспорт ТПП "Бендеры (Кишинев)", устройство площадки весового контроля, перенос сетей, проектные работы и технический надзор</t>
  </si>
  <si>
    <t>Целевые субсидии государственной администрации г. Бендеры на строительство, ремонт и благоустройство тротуара по ул. Пионерской г. Бендеры, в том числе проектные работы, технический надзор</t>
  </si>
  <si>
    <t>Целевые субсидии государственной администрации г. Бендеры на реконструкцию замощения по ул. Протягайловской (в районе ГУ "Бендерский центр матери и ребенка"), в том числе технический надзор</t>
  </si>
  <si>
    <t>Целевые субсидиина погашение санкционированной кредиторской задолженности за выполненные работы  на устройство стоянки большегрузных транспортных средств в районе ТПП Бендеры (Кишинев)</t>
  </si>
  <si>
    <t>Субсидии на автомобильные дороги   общего пользования, находящиеся в государственной собственности</t>
  </si>
  <si>
    <t>Субсидии на реконструкцию и капитальный ремонт сетей ливневой канализации</t>
  </si>
  <si>
    <t>310</t>
  </si>
  <si>
    <t>Субсидии на муниципальные дороги общего пользования</t>
  </si>
  <si>
    <t>Республиканский (территориальный) экологический фонд ПМР</t>
  </si>
  <si>
    <t>166</t>
  </si>
  <si>
    <t>Финансирование мероприятий и организаций за счет средств Экологического фонда</t>
  </si>
  <si>
    <t>Всего по бюджету</t>
  </si>
  <si>
    <t>Приложение №4</t>
  </si>
  <si>
    <t>Распределение бюджетных ассигнований по разделам, подразделам,</t>
  </si>
  <si>
    <t>целевым статьям и видам расходов классификации расходов бюджета</t>
  </si>
  <si>
    <t>в ведомственной структуре расходов бюджета г. Бендеры на 2025 год</t>
  </si>
  <si>
    <t>Коды классификации расходов бюджета</t>
  </si>
  <si>
    <t>Наименование главного распорядителя средств бюджета, раздела, подраздела, целевой статьи, вида расходов функциональной классификации</t>
  </si>
  <si>
    <t>Сумма,        руб.</t>
  </si>
  <si>
    <t>раздел</t>
  </si>
  <si>
    <t>подраздел</t>
  </si>
  <si>
    <t>целевая статья</t>
  </si>
  <si>
    <t>вид расходов</t>
  </si>
  <si>
    <t>01</t>
  </si>
  <si>
    <t>03</t>
  </si>
  <si>
    <t>036</t>
  </si>
  <si>
    <t>Содержание органов местного самоуправления</t>
  </si>
  <si>
    <t>027</t>
  </si>
  <si>
    <t>Денежное содержание аппарата</t>
  </si>
  <si>
    <t>037</t>
  </si>
  <si>
    <t>Обеспечение деятельности органов местного самоуправления</t>
  </si>
  <si>
    <t>397</t>
  </si>
  <si>
    <t>Прочие расходы, не отнесенные к другим видам расходов</t>
  </si>
  <si>
    <t>04</t>
  </si>
  <si>
    <t>140</t>
  </si>
  <si>
    <t>Содержание Вооруженных сил Приднестровской Молдавской Республики</t>
  </si>
  <si>
    <t>536</t>
  </si>
  <si>
    <t>Средства, направляемые на финансирование расходов на государственную оборону, правоохранительную деятельность и обеспечение безопасности государства</t>
  </si>
  <si>
    <t>05</t>
  </si>
  <si>
    <t>150</t>
  </si>
  <si>
    <t>Мероприятия по гражданской обороне</t>
  </si>
  <si>
    <t>083</t>
  </si>
  <si>
    <t>Проведение мероприятий по гражданской обороне и защите населения от чрезвычайных ситуаций</t>
  </si>
  <si>
    <t>10</t>
  </si>
  <si>
    <t>372</t>
  </si>
  <si>
    <t>Государственная поддержка автомобильного транспорта и электротранспорта</t>
  </si>
  <si>
    <t>252</t>
  </si>
  <si>
    <t>Осуществление государственной поддержки автомобильного транспорта и электротранспорта</t>
  </si>
  <si>
    <t>12</t>
  </si>
  <si>
    <t>515</t>
  </si>
  <si>
    <t>Прочие расходы, не отнесенные к другим целевым статьям</t>
  </si>
  <si>
    <t>449</t>
  </si>
  <si>
    <t>Расходы на прочие структуры коммунального хозяйства территориальных образований</t>
  </si>
  <si>
    <t>02</t>
  </si>
  <si>
    <t>443</t>
  </si>
  <si>
    <t>Расходы на благоустройство территориальных образований</t>
  </si>
  <si>
    <t>15</t>
  </si>
  <si>
    <t>425</t>
  </si>
  <si>
    <t>Государственная поддержка районных  (городских) газет</t>
  </si>
  <si>
    <t>424</t>
  </si>
  <si>
    <t>292</t>
  </si>
  <si>
    <t>Оплата расходов, связанных с производством и распространением районных (городских) газет (оплата полиграфических услуг, бумаги и услуг почтовой связи)</t>
  </si>
  <si>
    <t>17</t>
  </si>
  <si>
    <t>11</t>
  </si>
  <si>
    <t>442</t>
  </si>
  <si>
    <t>Выплаты пенсий и пособий другим категориям граждан</t>
  </si>
  <si>
    <t>322</t>
  </si>
  <si>
    <t>Пособия и социальная помощь</t>
  </si>
  <si>
    <t>445</t>
  </si>
  <si>
    <t>Прочие ведомственные расходы в области социальной защиты</t>
  </si>
  <si>
    <t>Единовременные компенсации в соответствие с нормативными актами</t>
  </si>
  <si>
    <t>Льготы отдельным категориям населения на жилищно-коммунальные услуги</t>
  </si>
  <si>
    <t>323</t>
  </si>
  <si>
    <t>22</t>
  </si>
  <si>
    <t>313</t>
  </si>
  <si>
    <t>Государственные капитальные вложения</t>
  </si>
  <si>
    <t>067</t>
  </si>
  <si>
    <t>Капитальное строительство</t>
  </si>
  <si>
    <t>30</t>
  </si>
  <si>
    <t>510</t>
  </si>
  <si>
    <t>Резервные фонды</t>
  </si>
  <si>
    <t>392</t>
  </si>
  <si>
    <t>Резервные фонды органов местного самоуправления</t>
  </si>
  <si>
    <t>511</t>
  </si>
  <si>
    <t>Расходы на проведение выборов и референдумов</t>
  </si>
  <si>
    <t>394</t>
  </si>
  <si>
    <t>Выборы в местные органы представительной власти</t>
  </si>
  <si>
    <t>07</t>
  </si>
  <si>
    <t>08</t>
  </si>
  <si>
    <t>396</t>
  </si>
  <si>
    <t>Осуществление специальных программ</t>
  </si>
  <si>
    <t>250</t>
  </si>
  <si>
    <t>ЦП "На благоустройство территории г.Бендеры "</t>
  </si>
  <si>
    <t>Программа "Содержание жилых помещений  детей-сирот и детей, оставшихся без попечения родителеей , и выморочного имущества "</t>
  </si>
  <si>
    <t xml:space="preserve">Программа "Содержание и благоустройства ИВМК "Бенд.крепость" и парка А.Невского </t>
  </si>
  <si>
    <t>32</t>
  </si>
  <si>
    <t>401</t>
  </si>
  <si>
    <t>Прочие расходы, не отнесенные к другим  целевым статьям</t>
  </si>
  <si>
    <t>402</t>
  </si>
  <si>
    <t>516</t>
  </si>
  <si>
    <t>Прочие расходы(нужды) на целевые программы</t>
  </si>
  <si>
    <t>457</t>
  </si>
  <si>
    <t>Субсидии на  реконструкцию и капитальный ремонт сетей ливневой канализации</t>
  </si>
  <si>
    <t>Субсидии на ремонт муниципальных дорог</t>
  </si>
  <si>
    <t>362</t>
  </si>
  <si>
    <t>Финансирование мероприятий в области контроля за состоянием окружающей природной среды и охраны природы</t>
  </si>
  <si>
    <t>06</t>
  </si>
  <si>
    <t>Функционирование органов законодательной государственной власти</t>
  </si>
  <si>
    <t>Администрация с.Гыска</t>
  </si>
  <si>
    <t>Администрация с. Протягайловка</t>
  </si>
  <si>
    <t>ЦП "Утверждение схем домовладений с. Протягайлова"</t>
  </si>
  <si>
    <t>ЦП "На благоустройство территории  с.Протягайловка"</t>
  </si>
  <si>
    <t>13</t>
  </si>
  <si>
    <t>400</t>
  </si>
  <si>
    <t>Ведомственные расходы на дошкольное образование</t>
  </si>
  <si>
    <t>253</t>
  </si>
  <si>
    <t>Детские дошкольные учреждения</t>
  </si>
  <si>
    <t>Ведомственные расходы на общее образование</t>
  </si>
  <si>
    <t>255</t>
  </si>
  <si>
    <t>Средние общеобразовательные школы, гимназии, теоретические лицеи</t>
  </si>
  <si>
    <t>256</t>
  </si>
  <si>
    <t>259</t>
  </si>
  <si>
    <t>Спецшколы-интернаты</t>
  </si>
  <si>
    <t>09</t>
  </si>
  <si>
    <t>407</t>
  </si>
  <si>
    <t>Прочие ведомственные расходы в области образования</t>
  </si>
  <si>
    <t>269</t>
  </si>
  <si>
    <t>Учреждения и мероприятия по внешкольной работе с детьми</t>
  </si>
  <si>
    <t>272</t>
  </si>
  <si>
    <t>Централизованные бухгалтерии</t>
  </si>
  <si>
    <t>274</t>
  </si>
  <si>
    <t>039</t>
  </si>
  <si>
    <t>Расходы на общегосударственное управление (не отнесенные к бюджетам других министерств и ведомств)</t>
  </si>
  <si>
    <t>14</t>
  </si>
  <si>
    <t>446</t>
  </si>
  <si>
    <t>Государственная поддержка в области молодежной политики</t>
  </si>
  <si>
    <t>286</t>
  </si>
  <si>
    <t xml:space="preserve">Осуществление  специальных программ </t>
  </si>
  <si>
    <t>Прочие учреждения и мероприятия в области образования</t>
  </si>
  <si>
    <t>412</t>
  </si>
  <si>
    <t>Прочие ведомственные расходы в области культуры и искусства</t>
  </si>
  <si>
    <t>287</t>
  </si>
  <si>
    <t>Прочие учреждения и мероприятия в области культуры и искусства</t>
  </si>
  <si>
    <t>Учреждения и мероприятия по внешкольной работе с детьми (культуры)</t>
  </si>
  <si>
    <t>Учреждения и мероприятия по внешкольной работе с детьми (спорта)</t>
  </si>
  <si>
    <t>410</t>
  </si>
  <si>
    <t>Ведомственные расходы на культуру и искусство</t>
  </si>
  <si>
    <t>284</t>
  </si>
  <si>
    <t>Библиотеки</t>
  </si>
  <si>
    <t>283</t>
  </si>
  <si>
    <t>Музеи и постоянные выставки</t>
  </si>
  <si>
    <t>280</t>
  </si>
  <si>
    <t>Дворцы и дома культуры, другие учреждения клубного типа</t>
  </si>
  <si>
    <t>434</t>
  </si>
  <si>
    <t>Ведомственные расходы на физическую культуру и спорт</t>
  </si>
  <si>
    <t>317</t>
  </si>
  <si>
    <t>Прочие мероприятия в области физической культуры и спорта</t>
  </si>
  <si>
    <t>Прочие мероприятия в области культуры и спорта</t>
  </si>
  <si>
    <t>ЦП "Модернизация пищеблоков в образовательных учреждениях"</t>
  </si>
  <si>
    <t>Управление по телевидению, радиовещанию и печати</t>
  </si>
  <si>
    <t>420</t>
  </si>
  <si>
    <t>Государственная поддержка государственных телерадиокомпаний</t>
  </si>
  <si>
    <t>16</t>
  </si>
  <si>
    <t>430</t>
  </si>
  <si>
    <t>Ведомственные расходы на здравоохранение</t>
  </si>
  <si>
    <t>Прочие учреждения и мероприятия в области здравоохранения</t>
  </si>
  <si>
    <t>440</t>
  </si>
  <si>
    <t>Ведомственные расходы в области социального обеспечения</t>
  </si>
  <si>
    <t>319</t>
  </si>
  <si>
    <t>Территориальные отделения социальной помощи на дому</t>
  </si>
  <si>
    <t>204</t>
  </si>
  <si>
    <t>Городские и районные органы внутренних дел</t>
  </si>
  <si>
    <t>Итого расходов</t>
  </si>
  <si>
    <t>Приложение №5</t>
  </si>
  <si>
    <t>по социально защищенным статьям классификации расходов бюджета</t>
  </si>
  <si>
    <t>код раздела и подраздела</t>
  </si>
  <si>
    <t>Из них:</t>
  </si>
  <si>
    <t>130000 Текущие транс-ферты</t>
  </si>
  <si>
    <t>Иные статьи по социально-защищенным направлениям (интернат)</t>
  </si>
  <si>
    <t>Транспорт, дорожное хозяйство, связь</t>
  </si>
  <si>
    <t>1204</t>
  </si>
  <si>
    <t>Органы управления</t>
  </si>
  <si>
    <t>Управление жилищно-коммунального хозяйства</t>
  </si>
  <si>
    <t>Специальная (коррекционная) школа-интернат</t>
  </si>
  <si>
    <t>Внешкольные учреждения управления народного образования</t>
  </si>
  <si>
    <t>Внешкольные учреждения управления культуры</t>
  </si>
  <si>
    <t>Внешкольные учреждения управления по физкультуре и спорту</t>
  </si>
  <si>
    <t>Централизованная бухгалтерия управления народного образования</t>
  </si>
  <si>
    <t>Группа по централизованному обслуживанию УНО</t>
  </si>
  <si>
    <t>Дворцы и дома культуры, клубы и другие учреждения клубного типа</t>
  </si>
  <si>
    <t>Централизованная бухгалтерия управления культуры</t>
  </si>
  <si>
    <t>Выплата пособий на детей, находящихся под опекой</t>
  </si>
  <si>
    <t>Денежная компенсация расходов на погребение</t>
  </si>
  <si>
    <t>Найм жилья детей сирот</t>
  </si>
  <si>
    <t>Приложение №6</t>
  </si>
  <si>
    <t>Доходы и расходы бюджета г. Бендеры на 2025 год</t>
  </si>
  <si>
    <t>в разрезе главных распорядителей и распорядителей кредитов</t>
  </si>
  <si>
    <t>по платным услугам и иной приносящей доход деятельности</t>
  </si>
  <si>
    <t>№ п.п.</t>
  </si>
  <si>
    <t>Группа расходов, предметная статья, подстатья, элемент расходов</t>
  </si>
  <si>
    <t>Статья</t>
  </si>
  <si>
    <t>ДОХОДЫ</t>
  </si>
  <si>
    <t>Остаток денежных средств на начало года</t>
  </si>
  <si>
    <t>Поступления текущего года</t>
  </si>
  <si>
    <t>В том числе:</t>
  </si>
  <si>
    <t>доходы от подготовительных курсов</t>
  </si>
  <si>
    <t>доходы от сдачи в аренду помещений</t>
  </si>
  <si>
    <t>родительская оплата за питание в детских садах</t>
  </si>
  <si>
    <t>родительская плата за летний оздоровительный лагерь</t>
  </si>
  <si>
    <t>прочие (дубликаты, трудовые кижки)</t>
  </si>
  <si>
    <t>РАСХОДЫ</t>
  </si>
  <si>
    <t>Текущие расходы</t>
  </si>
  <si>
    <t>Закупки товаров и оплата услуг</t>
  </si>
  <si>
    <t>Оплата труда</t>
  </si>
  <si>
    <t>Начисления на оплату труда</t>
  </si>
  <si>
    <t>Приобретение предметов снабжения и расходных материалов</t>
  </si>
  <si>
    <t>Мягкий инвентарь и обмундирование</t>
  </si>
  <si>
    <t>Продукты питания</t>
  </si>
  <si>
    <t>Расходы на содержание автотранспорта</t>
  </si>
  <si>
    <t>Прочие расходные материалы и предметы снабжения</t>
  </si>
  <si>
    <t>Транспортные услуги</t>
  </si>
  <si>
    <t>Оплата услуг связи</t>
  </si>
  <si>
    <t>Оплата коммунальных услуг</t>
  </si>
  <si>
    <t>Оплата содержания помещений</t>
  </si>
  <si>
    <t>Оплата тепловой энергии</t>
  </si>
  <si>
    <t>Оплата освещения помещений</t>
  </si>
  <si>
    <t>Оплата водоснабжения помещений</t>
  </si>
  <si>
    <t>Прочие текущие расходы на закупки товаров и оплату услуг</t>
  </si>
  <si>
    <t>Оплата текущего ремонта зданий и помещений</t>
  </si>
  <si>
    <t>Прочие текущие расходы</t>
  </si>
  <si>
    <t>Книги и периодические издания</t>
  </si>
  <si>
    <t>Товары и услуги, не отнесенные к другим подстатьям</t>
  </si>
  <si>
    <t>Капитальные расходы</t>
  </si>
  <si>
    <t>Капитальные вложения в основные фонды</t>
  </si>
  <si>
    <t>Приобретение оборудования и предметов длительного пользования, относящихся к основным фондам</t>
  </si>
  <si>
    <t>Приобретение непроизводственного оборудования и предметов длительного пользования для государственных учреждений</t>
  </si>
  <si>
    <t>МУ "УКСиДМ"</t>
  </si>
  <si>
    <t>оказание платных образовательных услуг культуры</t>
  </si>
  <si>
    <t>платные услуги библиотек</t>
  </si>
  <si>
    <t>платные услуги музеев</t>
  </si>
  <si>
    <t>платные услуги домов культуры</t>
  </si>
  <si>
    <t>родительская плата за оздоровительный лагерь</t>
  </si>
  <si>
    <t>платные услуги по учреждениям спортивной направленности</t>
  </si>
  <si>
    <t>Медикаменты и перевязочные средства и прочие лечебные расходы</t>
  </si>
  <si>
    <t>Командировки и служебные разьезды</t>
  </si>
  <si>
    <t>Командировки внутри республики</t>
  </si>
  <si>
    <t>Командировки за пределы республики</t>
  </si>
  <si>
    <t>Вывоз мусора</t>
  </si>
  <si>
    <t>Оплата аренды помещений</t>
  </si>
  <si>
    <t>Оплата текущего ремонта оборудования и инвентаря</t>
  </si>
  <si>
    <t>Переподготовка кадров</t>
  </si>
  <si>
    <t>Денежное вознаграждение за выполненные работы, услуги</t>
  </si>
  <si>
    <t>МУ "Управление по телевидению, радиовещанию и печати"</t>
  </si>
  <si>
    <t>Поздравления, обьявления, реклама</t>
  </si>
  <si>
    <t>МУ "Бендерский лечебно-диагностический центр"</t>
  </si>
  <si>
    <t>оказание платных медицинских услуг</t>
  </si>
  <si>
    <t>аренда помещений и эксплуатационные расходы</t>
  </si>
  <si>
    <t>Оплата газа</t>
  </si>
  <si>
    <t>Вневедомственная охрана</t>
  </si>
  <si>
    <t>МУ "Служба социальной помощи г. Бендеры"</t>
  </si>
  <si>
    <t>оказание платных услуг одиноким и престарелым гражданам</t>
  </si>
  <si>
    <t>МУ "Управление по организации питания в учреждениях управления народного образования г. Бендеры"</t>
  </si>
  <si>
    <t>плата родителей за питание детей в школьных буфетах</t>
  </si>
  <si>
    <t>плата родителей за питание детей на летних оздоровительных площадках  УНО</t>
  </si>
  <si>
    <t>Аутсорсинг</t>
  </si>
  <si>
    <t xml:space="preserve"> Денежное вознаграждение за выполненные услуги и работы</t>
  </si>
  <si>
    <t>МУ "Служба по благоустройству и озеленению"</t>
  </si>
  <si>
    <t>Услуги от эксплуатации досуговых обьектов</t>
  </si>
  <si>
    <t>Услуги по благоустройству и озеленению</t>
  </si>
  <si>
    <t>Доходы от сдачи в аренду транспорта и оказание трансп услуг</t>
  </si>
  <si>
    <t>Всего доходов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</si>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</sst>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&quot;₽&quot;_-;\-* #,##0.00\ &quot;₽&quot;_-;_-* &quot;-&quot;??\ &quot;₽&quot;_-;_-@_-"/>
    <numFmt numFmtId="165" formatCode="0.0"/>
    <numFmt numFmtId="166" formatCode="#,##0_р_.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rgb="FFCCFFCC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</cellStyleXfs>
  <cellXfs count="274">
    <xf numFmtId="0" fontId="0" fillId="0" borderId="0" xfId="0"/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4" fontId="2" fillId="0" borderId="0" xfId="0" applyNumberFormat="1" applyFont="1"/>
    <xf numFmtId="0" fontId="2" fillId="0" borderId="0" xfId="0" applyFont="1"/>
    <xf numFmtId="3" fontId="2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left" vertical="center" wrapText="1"/>
    </xf>
    <xf numFmtId="4" fontId="3" fillId="0" borderId="2" xfId="3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3" fontId="2" fillId="0" borderId="2" xfId="0" applyNumberFormat="1" applyFont="1" applyBorder="1" applyAlignment="1">
      <alignment horizontal="center"/>
    </xf>
    <xf numFmtId="0" fontId="2" fillId="0" borderId="2" xfId="4" applyFont="1" applyBorder="1" applyAlignment="1">
      <alignment wrapText="1"/>
    </xf>
    <xf numFmtId="10" fontId="2" fillId="0" borderId="2" xfId="3" applyNumberFormat="1" applyFont="1" applyFill="1" applyBorder="1"/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/>
    <xf numFmtId="165" fontId="2" fillId="0" borderId="0" xfId="0" applyNumberFormat="1" applyFont="1"/>
    <xf numFmtId="3" fontId="2" fillId="0" borderId="2" xfId="5" applyNumberFormat="1" applyFont="1" applyBorder="1" applyAlignment="1">
      <alignment horizontal="left" vertical="center" wrapText="1"/>
    </xf>
    <xf numFmtId="3" fontId="2" fillId="0" borderId="2" xfId="5" applyNumberFormat="1" applyFont="1" applyBorder="1" applyAlignment="1">
      <alignment horizontal="left" vertical="center"/>
    </xf>
    <xf numFmtId="4" fontId="7" fillId="0" borderId="0" xfId="0" applyNumberFormat="1" applyFont="1"/>
    <xf numFmtId="3" fontId="2" fillId="3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1" fontId="9" fillId="0" borderId="0" xfId="0" applyNumberFormat="1" applyFont="1"/>
    <xf numFmtId="3" fontId="8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0" fillId="0" borderId="0" xfId="6" applyFont="1"/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6" xfId="6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left" vertical="center" wrapText="1"/>
    </xf>
    <xf numFmtId="3" fontId="3" fillId="0" borderId="9" xfId="6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/>
    </xf>
    <xf numFmtId="3" fontId="3" fillId="0" borderId="11" xfId="1" applyNumberFormat="1" applyFont="1" applyFill="1" applyBorder="1" applyAlignment="1">
      <alignment horizontal="center" vertical="center"/>
    </xf>
    <xf numFmtId="3" fontId="3" fillId="0" borderId="11" xfId="6" applyNumberFormat="1" applyFont="1" applyBorder="1" applyAlignment="1">
      <alignment horizontal="center" vertical="center"/>
    </xf>
    <xf numFmtId="3" fontId="2" fillId="0" borderId="11" xfId="6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left" vertical="center" wrapText="1"/>
    </xf>
    <xf numFmtId="3" fontId="2" fillId="0" borderId="14" xfId="1" applyNumberFormat="1" applyFont="1" applyFill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left" vertical="center" wrapText="1"/>
    </xf>
    <xf numFmtId="3" fontId="3" fillId="0" borderId="14" xfId="6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6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4" xfId="6" applyNumberFormat="1" applyFont="1" applyBorder="1" applyAlignment="1">
      <alignment horizontal="center" vertical="center"/>
    </xf>
    <xf numFmtId="3" fontId="3" fillId="0" borderId="4" xfId="6" applyNumberFormat="1" applyFont="1" applyBorder="1" applyAlignment="1">
      <alignment horizontal="center" vertical="center"/>
    </xf>
    <xf numFmtId="3" fontId="3" fillId="0" borderId="5" xfId="6" applyNumberFormat="1" applyFont="1" applyBorder="1" applyAlignment="1">
      <alignment horizontal="center" vertical="center" wrapText="1"/>
    </xf>
    <xf numFmtId="3" fontId="3" fillId="0" borderId="0" xfId="6" applyNumberFormat="1" applyFont="1" applyAlignment="1">
      <alignment horizontal="center" vertical="center"/>
    </xf>
    <xf numFmtId="0" fontId="12" fillId="0" borderId="0" xfId="6" applyFont="1"/>
    <xf numFmtId="3" fontId="3" fillId="0" borderId="16" xfId="2" applyNumberFormat="1" applyFont="1" applyFill="1" applyBorder="1" applyAlignment="1">
      <alignment horizontal="center" vertical="center" wrapText="1"/>
    </xf>
    <xf numFmtId="0" fontId="2" fillId="0" borderId="0" xfId="7" applyFont="1" applyFill="1"/>
    <xf numFmtId="0" fontId="2" fillId="0" borderId="0" xfId="7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0" fillId="0" borderId="0" xfId="7" applyFont="1" applyFill="1"/>
    <xf numFmtId="0" fontId="2" fillId="0" borderId="0" xfId="8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2" fillId="0" borderId="0" xfId="7" applyFont="1" applyFill="1" applyAlignment="1">
      <alignment horizontal="centerContinuous"/>
    </xf>
    <xf numFmtId="3" fontId="3" fillId="0" borderId="15" xfId="0" applyNumberFormat="1" applyFont="1" applyFill="1" applyBorder="1" applyAlignment="1">
      <alignment horizontal="center" vertical="center" textRotation="90" wrapText="1"/>
    </xf>
    <xf numFmtId="3" fontId="3" fillId="0" borderId="16" xfId="0" applyNumberFormat="1" applyFont="1" applyFill="1" applyBorder="1" applyAlignment="1">
      <alignment horizontal="center" vertical="center" textRotation="90" wrapText="1"/>
    </xf>
    <xf numFmtId="3" fontId="3" fillId="0" borderId="16" xfId="0" applyNumberFormat="1" applyFont="1" applyFill="1" applyBorder="1" applyAlignment="1">
      <alignment horizontal="left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6" xfId="5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0" fontId="12" fillId="0" borderId="0" xfId="7" applyFont="1" applyFill="1"/>
    <xf numFmtId="3" fontId="3" fillId="0" borderId="18" xfId="0" applyNumberFormat="1" applyFont="1" applyFill="1" applyBorder="1" applyAlignment="1">
      <alignment horizontal="center" vertical="center"/>
    </xf>
    <xf numFmtId="3" fontId="3" fillId="0" borderId="19" xfId="0" applyNumberFormat="1" applyFont="1" applyFill="1" applyBorder="1" applyAlignment="1">
      <alignment horizontal="center" vertical="center"/>
    </xf>
    <xf numFmtId="3" fontId="3" fillId="0" borderId="19" xfId="0" applyNumberFormat="1" applyFont="1" applyFill="1" applyBorder="1" applyAlignment="1">
      <alignment horizontal="left" vertical="center" wrapText="1"/>
    </xf>
    <xf numFmtId="3" fontId="3" fillId="0" borderId="2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left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2" xfId="0" quotePrefix="1" applyNumberFormat="1" applyFont="1" applyFill="1" applyBorder="1" applyAlignment="1">
      <alignment horizontal="left" vertical="center" wrapText="1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left" vertical="center" wrapText="1"/>
    </xf>
    <xf numFmtId="3" fontId="10" fillId="0" borderId="0" xfId="7" applyNumberFormat="1" applyFont="1" applyFill="1"/>
    <xf numFmtId="3" fontId="2" fillId="0" borderId="2" xfId="5" applyNumberFormat="1" applyFont="1" applyFill="1" applyBorder="1" applyAlignment="1">
      <alignment horizontal="left" vertical="center" wrapText="1"/>
    </xf>
    <xf numFmtId="3" fontId="3" fillId="0" borderId="2" xfId="5" applyNumberFormat="1" applyFont="1" applyFill="1" applyBorder="1" applyAlignment="1">
      <alignment horizontal="left" vertical="center" wrapText="1"/>
    </xf>
    <xf numFmtId="3" fontId="2" fillId="0" borderId="2" xfId="5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left" vertical="center"/>
    </xf>
    <xf numFmtId="3" fontId="2" fillId="0" borderId="2" xfId="0" quotePrefix="1" applyNumberFormat="1" applyFont="1" applyFill="1" applyBorder="1" applyAlignment="1">
      <alignment horizontal="left" vertical="center"/>
    </xf>
    <xf numFmtId="3" fontId="3" fillId="0" borderId="2" xfId="5" applyNumberFormat="1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vertical="center" wrapText="1"/>
    </xf>
    <xf numFmtId="3" fontId="13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Alignment="1">
      <alignment horizontal="left" vertical="center"/>
    </xf>
    <xf numFmtId="0" fontId="10" fillId="0" borderId="0" xfId="7" applyFont="1" applyFill="1" applyAlignment="1">
      <alignment horizontal="left"/>
    </xf>
    <xf numFmtId="3" fontId="3" fillId="0" borderId="0" xfId="0" applyNumberFormat="1" applyFont="1" applyFill="1" applyAlignment="1">
      <alignment horizontal="center" vertical="center"/>
    </xf>
    <xf numFmtId="3" fontId="2" fillId="0" borderId="21" xfId="0" applyNumberFormat="1" applyFont="1" applyFill="1" applyBorder="1" applyAlignment="1">
      <alignment horizontal="left" vertical="center" wrapText="1"/>
    </xf>
    <xf numFmtId="3" fontId="2" fillId="0" borderId="8" xfId="0" quotePrefix="1" applyNumberFormat="1" applyFont="1" applyFill="1" applyBorder="1" applyAlignment="1">
      <alignment vertical="center" wrapText="1"/>
    </xf>
    <xf numFmtId="3" fontId="2" fillId="0" borderId="13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3" fontId="3" fillId="0" borderId="5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0" fontId="14" fillId="0" borderId="0" xfId="0" applyFont="1" applyFill="1"/>
    <xf numFmtId="3" fontId="14" fillId="0" borderId="0" xfId="0" applyNumberFormat="1" applyFont="1" applyFill="1" applyAlignment="1">
      <alignment horizontal="right"/>
    </xf>
    <xf numFmtId="0" fontId="15" fillId="0" borderId="0" xfId="0" applyFont="1" applyFill="1"/>
    <xf numFmtId="0" fontId="16" fillId="0" borderId="0" xfId="0" applyFont="1" applyFill="1" applyAlignment="1">
      <alignment horizontal="centerContinuous"/>
    </xf>
    <xf numFmtId="3" fontId="16" fillId="0" borderId="0" xfId="0" applyNumberFormat="1" applyFont="1" applyFill="1" applyAlignment="1">
      <alignment horizontal="centerContinuous"/>
    </xf>
    <xf numFmtId="0" fontId="14" fillId="0" borderId="24" xfId="0" applyFont="1" applyFill="1" applyBorder="1" applyAlignment="1">
      <alignment horizontal="centerContinuous" vertical="center" wrapText="1"/>
    </xf>
    <xf numFmtId="0" fontId="14" fillId="0" borderId="25" xfId="0" applyFont="1" applyFill="1" applyBorder="1" applyAlignment="1">
      <alignment horizontal="centerContinuous" vertical="center" wrapText="1"/>
    </xf>
    <xf numFmtId="0" fontId="14" fillId="0" borderId="26" xfId="0" applyFont="1" applyFill="1" applyBorder="1" applyAlignment="1">
      <alignment horizontal="centerContinuous" vertical="center" wrapText="1"/>
    </xf>
    <xf numFmtId="3" fontId="14" fillId="0" borderId="22" xfId="0" applyNumberFormat="1" applyFont="1" applyFill="1" applyBorder="1" applyAlignment="1">
      <alignment horizontal="center" vertical="center" textRotation="90" wrapText="1"/>
    </xf>
    <xf numFmtId="3" fontId="14" fillId="0" borderId="21" xfId="0" applyNumberFormat="1" applyFont="1" applyFill="1" applyBorder="1" applyAlignment="1">
      <alignment horizontal="center" vertical="center" textRotation="90" wrapText="1"/>
    </xf>
    <xf numFmtId="3" fontId="14" fillId="0" borderId="23" xfId="0" applyNumberFormat="1" applyFont="1" applyFill="1" applyBorder="1" applyAlignment="1">
      <alignment horizontal="center" vertical="center" textRotation="90" wrapText="1"/>
    </xf>
    <xf numFmtId="49" fontId="14" fillId="0" borderId="30" xfId="0" applyNumberFormat="1" applyFont="1" applyFill="1" applyBorder="1"/>
    <xf numFmtId="49" fontId="14" fillId="0" borderId="31" xfId="0" applyNumberFormat="1" applyFont="1" applyFill="1" applyBorder="1"/>
    <xf numFmtId="0" fontId="14" fillId="0" borderId="32" xfId="0" applyFont="1" applyFill="1" applyBorder="1" applyAlignment="1">
      <alignment horizontal="left" wrapText="1"/>
    </xf>
    <xf numFmtId="3" fontId="14" fillId="0" borderId="33" xfId="0" applyNumberFormat="1" applyFont="1" applyFill="1" applyBorder="1"/>
    <xf numFmtId="49" fontId="14" fillId="0" borderId="34" xfId="0" applyNumberFormat="1" applyFont="1" applyFill="1" applyBorder="1" applyAlignment="1">
      <alignment horizontal="center"/>
    </xf>
    <xf numFmtId="49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wrapText="1"/>
    </xf>
    <xf numFmtId="3" fontId="14" fillId="0" borderId="35" xfId="0" applyNumberFormat="1" applyFont="1" applyFill="1" applyBorder="1"/>
    <xf numFmtId="49" fontId="14" fillId="0" borderId="0" xfId="0" applyNumberFormat="1" applyFont="1" applyFill="1" applyAlignment="1">
      <alignment wrapText="1"/>
    </xf>
    <xf numFmtId="3" fontId="14" fillId="0" borderId="35" xfId="0" applyNumberFormat="1" applyFont="1" applyFill="1" applyBorder="1" applyAlignment="1">
      <alignment wrapText="1"/>
    </xf>
    <xf numFmtId="49" fontId="14" fillId="0" borderId="0" xfId="0" applyNumberFormat="1" applyFont="1" applyFill="1"/>
    <xf numFmtId="0" fontId="14" fillId="0" borderId="0" xfId="0" applyFont="1" applyFill="1" applyAlignment="1">
      <alignment horizontal="center"/>
    </xf>
    <xf numFmtId="3" fontId="15" fillId="0" borderId="0" xfId="0" applyNumberFormat="1" applyFont="1" applyFill="1"/>
    <xf numFmtId="3" fontId="14" fillId="0" borderId="0" xfId="0" applyNumberFormat="1" applyFont="1" applyFill="1" applyAlignment="1">
      <alignment vertical="center"/>
    </xf>
    <xf numFmtId="0" fontId="14" fillId="0" borderId="31" xfId="0" applyFont="1" applyFill="1" applyBorder="1" applyAlignment="1">
      <alignment horizontal="left" wrapText="1"/>
    </xf>
    <xf numFmtId="3" fontId="14" fillId="0" borderId="6" xfId="0" applyNumberFormat="1" applyFont="1" applyFill="1" applyBorder="1"/>
    <xf numFmtId="3" fontId="14" fillId="0" borderId="6" xfId="0" applyNumberFormat="1" applyFont="1" applyFill="1" applyBorder="1" applyAlignment="1">
      <alignment wrapText="1"/>
    </xf>
    <xf numFmtId="49" fontId="14" fillId="0" borderId="36" xfId="0" applyNumberFormat="1" applyFont="1" applyFill="1" applyBorder="1" applyAlignment="1">
      <alignment wrapText="1"/>
    </xf>
    <xf numFmtId="0" fontId="14" fillId="0" borderId="36" xfId="0" applyFont="1" applyFill="1" applyBorder="1"/>
    <xf numFmtId="49" fontId="14" fillId="0" borderId="36" xfId="5" applyNumberFormat="1" applyFont="1" applyFill="1" applyBorder="1" applyAlignment="1">
      <alignment wrapText="1"/>
    </xf>
    <xf numFmtId="3" fontId="14" fillId="0" borderId="37" xfId="0" applyNumberFormat="1" applyFont="1" applyFill="1" applyBorder="1"/>
    <xf numFmtId="3" fontId="14" fillId="0" borderId="37" xfId="0" applyNumberFormat="1" applyFont="1" applyFill="1" applyBorder="1" applyAlignment="1">
      <alignment wrapText="1"/>
    </xf>
    <xf numFmtId="49" fontId="14" fillId="0" borderId="32" xfId="0" applyNumberFormat="1" applyFont="1" applyFill="1" applyBorder="1" applyAlignment="1">
      <alignment horizontal="left" wrapText="1"/>
    </xf>
    <xf numFmtId="3" fontId="14" fillId="0" borderId="33" xfId="0" applyNumberFormat="1" applyFont="1" applyFill="1" applyBorder="1" applyAlignment="1">
      <alignment wrapText="1"/>
    </xf>
    <xf numFmtId="49" fontId="14" fillId="0" borderId="30" xfId="0" applyNumberFormat="1" applyFont="1" applyFill="1" applyBorder="1" applyAlignment="1">
      <alignment horizontal="center"/>
    </xf>
    <xf numFmtId="49" fontId="14" fillId="0" borderId="31" xfId="0" applyNumberFormat="1" applyFont="1" applyFill="1" applyBorder="1" applyAlignment="1">
      <alignment horizontal="center"/>
    </xf>
    <xf numFmtId="0" fontId="14" fillId="0" borderId="32" xfId="0" applyFont="1" applyFill="1" applyBorder="1" applyAlignment="1">
      <alignment wrapText="1"/>
    </xf>
    <xf numFmtId="0" fontId="14" fillId="0" borderId="36" xfId="0" applyFont="1" applyFill="1" applyBorder="1" applyAlignment="1">
      <alignment wrapText="1"/>
    </xf>
    <xf numFmtId="49" fontId="14" fillId="0" borderId="31" xfId="0" applyNumberFormat="1" applyFont="1" applyFill="1" applyBorder="1" applyAlignment="1">
      <alignment wrapText="1"/>
    </xf>
    <xf numFmtId="0" fontId="14" fillId="0" borderId="31" xfId="0" applyFont="1" applyFill="1" applyBorder="1" applyAlignment="1">
      <alignment wrapText="1"/>
    </xf>
    <xf numFmtId="49" fontId="14" fillId="0" borderId="38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3" fontId="14" fillId="0" borderId="9" xfId="0" applyNumberFormat="1" applyFont="1" applyFill="1" applyBorder="1"/>
    <xf numFmtId="3" fontId="14" fillId="0" borderId="14" xfId="0" applyNumberFormat="1" applyFont="1" applyFill="1" applyBorder="1"/>
    <xf numFmtId="0" fontId="16" fillId="0" borderId="30" xfId="0" applyFont="1" applyFill="1" applyBorder="1"/>
    <xf numFmtId="0" fontId="16" fillId="0" borderId="31" xfId="0" applyFont="1" applyFill="1" applyBorder="1"/>
    <xf numFmtId="0" fontId="16" fillId="0" borderId="32" xfId="0" applyFont="1" applyFill="1" applyBorder="1"/>
    <xf numFmtId="3" fontId="16" fillId="0" borderId="6" xfId="0" applyNumberFormat="1" applyFont="1" applyFill="1" applyBorder="1" applyAlignment="1">
      <alignment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0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left" vertical="center"/>
    </xf>
    <xf numFmtId="3" fontId="2" fillId="0" borderId="2" xfId="10" applyNumberFormat="1" applyFont="1" applyFill="1" applyBorder="1" applyAlignment="1">
      <alignment horizontal="left" vertical="center" wrapText="1"/>
    </xf>
    <xf numFmtId="3" fontId="2" fillId="0" borderId="2" xfId="0" quotePrefix="1" applyNumberFormat="1" applyFont="1" applyFill="1" applyBorder="1" applyAlignment="1">
      <alignment vertical="center" wrapText="1"/>
    </xf>
    <xf numFmtId="0" fontId="17" fillId="0" borderId="0" xfId="0" applyFont="1" applyFill="1"/>
    <xf numFmtId="0" fontId="12" fillId="0" borderId="0" xfId="0" applyFont="1" applyFill="1"/>
    <xf numFmtId="3" fontId="16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3" fontId="10" fillId="0" borderId="0" xfId="0" applyNumberFormat="1" applyFont="1" applyFill="1"/>
    <xf numFmtId="0" fontId="2" fillId="0" borderId="0" xfId="0" applyFont="1" applyFill="1" applyAlignment="1">
      <alignment horizontal="left"/>
    </xf>
    <xf numFmtId="3" fontId="12" fillId="0" borderId="0" xfId="0" applyNumberFormat="1" applyFont="1" applyFill="1"/>
    <xf numFmtId="3" fontId="2" fillId="0" borderId="0" xfId="0" applyNumberFormat="1" applyFont="1" applyFill="1"/>
    <xf numFmtId="0" fontId="14" fillId="0" borderId="0" xfId="11" applyFont="1" applyFill="1" applyAlignment="1">
      <alignment horizontal="center" vertical="center"/>
    </xf>
    <xf numFmtId="0" fontId="14" fillId="0" borderId="0" xfId="12" applyFont="1" applyFill="1" applyAlignment="1">
      <alignment horizontal="center" vertical="center"/>
    </xf>
    <xf numFmtId="0" fontId="10" fillId="0" borderId="0" xfId="11" applyFont="1" applyFill="1"/>
    <xf numFmtId="3" fontId="16" fillId="0" borderId="15" xfId="11" applyNumberFormat="1" applyFont="1" applyFill="1" applyBorder="1" applyAlignment="1">
      <alignment horizontal="center" vertical="center"/>
    </xf>
    <xf numFmtId="3" fontId="16" fillId="0" borderId="16" xfId="11" applyNumberFormat="1" applyFont="1" applyFill="1" applyBorder="1" applyAlignment="1">
      <alignment horizontal="center" vertical="center" wrapText="1"/>
    </xf>
    <xf numFmtId="3" fontId="16" fillId="0" borderId="16" xfId="11" applyNumberFormat="1" applyFont="1" applyFill="1" applyBorder="1" applyAlignment="1">
      <alignment horizontal="center" vertical="center"/>
    </xf>
    <xf numFmtId="3" fontId="16" fillId="0" borderId="17" xfId="11" applyNumberFormat="1" applyFont="1" applyFill="1" applyBorder="1" applyAlignment="1">
      <alignment horizontal="center" vertical="center"/>
    </xf>
    <xf numFmtId="3" fontId="16" fillId="0" borderId="13" xfId="11" applyNumberFormat="1" applyFont="1" applyFill="1" applyBorder="1" applyAlignment="1">
      <alignment horizontal="center" vertical="center"/>
    </xf>
    <xf numFmtId="3" fontId="16" fillId="0" borderId="13" xfId="11" applyNumberFormat="1" applyFont="1" applyFill="1" applyBorder="1" applyAlignment="1">
      <alignment horizontal="center" vertical="center" wrapText="1"/>
    </xf>
    <xf numFmtId="3" fontId="16" fillId="0" borderId="4" xfId="11" applyNumberFormat="1" applyFont="1" applyFill="1" applyBorder="1" applyAlignment="1">
      <alignment horizontal="center" vertical="center"/>
    </xf>
    <xf numFmtId="3" fontId="16" fillId="0" borderId="5" xfId="11" applyNumberFormat="1" applyFont="1" applyFill="1" applyBorder="1" applyAlignment="1">
      <alignment horizontal="center" vertical="center"/>
    </xf>
    <xf numFmtId="3" fontId="16" fillId="0" borderId="5" xfId="11" applyNumberFormat="1" applyFont="1" applyFill="1" applyBorder="1" applyAlignment="1">
      <alignment horizontal="center" vertical="center" wrapText="1"/>
    </xf>
    <xf numFmtId="3" fontId="16" fillId="0" borderId="6" xfId="11" applyNumberFormat="1" applyFont="1" applyFill="1" applyBorder="1" applyAlignment="1">
      <alignment horizontal="center" vertical="center" wrapText="1"/>
    </xf>
    <xf numFmtId="3" fontId="16" fillId="0" borderId="4" xfId="11" applyNumberFormat="1" applyFont="1" applyFill="1" applyBorder="1" applyAlignment="1">
      <alignment horizontal="center" vertical="center" wrapText="1"/>
    </xf>
    <xf numFmtId="3" fontId="16" fillId="0" borderId="6" xfId="11" applyNumberFormat="1" applyFont="1" applyFill="1" applyBorder="1" applyAlignment="1">
      <alignment horizontal="center" vertical="center"/>
    </xf>
    <xf numFmtId="3" fontId="14" fillId="0" borderId="7" xfId="11" applyNumberFormat="1" applyFont="1" applyFill="1" applyBorder="1" applyAlignment="1">
      <alignment horizontal="center" vertical="center" wrapText="1"/>
    </xf>
    <xf numFmtId="3" fontId="14" fillId="0" borderId="8" xfId="13" applyNumberFormat="1" applyFont="1" applyFill="1" applyBorder="1" applyAlignment="1">
      <alignment horizontal="left" vertical="center" wrapText="1"/>
    </xf>
    <xf numFmtId="3" fontId="14" fillId="0" borderId="8" xfId="11" applyNumberFormat="1" applyFont="1" applyFill="1" applyBorder="1" applyAlignment="1">
      <alignment horizontal="center" vertical="center" wrapText="1"/>
    </xf>
    <xf numFmtId="3" fontId="14" fillId="0" borderId="9" xfId="11" applyNumberFormat="1" applyFont="1" applyFill="1" applyBorder="1" applyAlignment="1">
      <alignment horizontal="center" vertical="center" wrapText="1"/>
    </xf>
    <xf numFmtId="3" fontId="14" fillId="0" borderId="10" xfId="11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left" vertical="center"/>
    </xf>
    <xf numFmtId="3" fontId="14" fillId="0" borderId="2" xfId="11" applyNumberFormat="1" applyFont="1" applyFill="1" applyBorder="1" applyAlignment="1">
      <alignment horizontal="center" vertical="center" wrapText="1"/>
    </xf>
    <xf numFmtId="3" fontId="14" fillId="0" borderId="11" xfId="11" applyNumberFormat="1" applyFont="1" applyFill="1" applyBorder="1" applyAlignment="1">
      <alignment horizontal="center" vertical="center" wrapText="1"/>
    </xf>
    <xf numFmtId="3" fontId="14" fillId="0" borderId="2" xfId="11" applyNumberFormat="1" applyFont="1" applyFill="1" applyBorder="1" applyAlignment="1">
      <alignment horizontal="left" vertical="center" wrapText="1"/>
    </xf>
    <xf numFmtId="3" fontId="14" fillId="0" borderId="2" xfId="13" applyNumberFormat="1" applyFont="1" applyFill="1" applyBorder="1" applyAlignment="1">
      <alignment horizontal="left" vertical="center" wrapText="1"/>
    </xf>
    <xf numFmtId="3" fontId="10" fillId="0" borderId="0" xfId="11" applyNumberFormat="1" applyFont="1" applyFill="1"/>
    <xf numFmtId="3" fontId="14" fillId="0" borderId="22" xfId="11" applyNumberFormat="1" applyFont="1" applyFill="1" applyBorder="1" applyAlignment="1">
      <alignment horizontal="center" vertical="center" wrapText="1"/>
    </xf>
    <xf numFmtId="3" fontId="14" fillId="0" borderId="21" xfId="11" applyNumberFormat="1" applyFont="1" applyFill="1" applyBorder="1" applyAlignment="1">
      <alignment horizontal="center" vertical="center" wrapText="1"/>
    </xf>
    <xf numFmtId="3" fontId="14" fillId="0" borderId="23" xfId="11" applyNumberFormat="1" applyFont="1" applyFill="1" applyBorder="1" applyAlignment="1">
      <alignment horizontal="center" vertical="center" wrapText="1"/>
    </xf>
    <xf numFmtId="3" fontId="14" fillId="0" borderId="7" xfId="11" applyNumberFormat="1" applyFont="1" applyFill="1" applyBorder="1" applyAlignment="1">
      <alignment horizontal="center" vertical="center"/>
    </xf>
    <xf numFmtId="3" fontId="14" fillId="0" borderId="8" xfId="11" applyNumberFormat="1" applyFont="1" applyFill="1" applyBorder="1" applyAlignment="1">
      <alignment horizontal="left" vertical="center" wrapText="1"/>
    </xf>
    <xf numFmtId="3" fontId="14" fillId="0" borderId="8" xfId="11" applyNumberFormat="1" applyFont="1" applyFill="1" applyBorder="1" applyAlignment="1">
      <alignment horizontal="center" vertical="center"/>
    </xf>
    <xf numFmtId="3" fontId="14" fillId="0" borderId="9" xfId="11" applyNumberFormat="1" applyFont="1" applyFill="1" applyBorder="1" applyAlignment="1">
      <alignment horizontal="center" vertical="center"/>
    </xf>
    <xf numFmtId="3" fontId="14" fillId="0" borderId="10" xfId="11" applyNumberFormat="1" applyFont="1" applyFill="1" applyBorder="1" applyAlignment="1">
      <alignment horizontal="center" vertical="center"/>
    </xf>
    <xf numFmtId="3" fontId="14" fillId="0" borderId="2" xfId="11" applyNumberFormat="1" applyFont="1" applyFill="1" applyBorder="1" applyAlignment="1">
      <alignment horizontal="center" vertical="center"/>
    </xf>
    <xf numFmtId="3" fontId="14" fillId="0" borderId="11" xfId="11" applyNumberFormat="1" applyFont="1" applyFill="1" applyBorder="1" applyAlignment="1">
      <alignment horizontal="center" vertical="center"/>
    </xf>
    <xf numFmtId="3" fontId="14" fillId="0" borderId="11" xfId="11" quotePrefix="1" applyNumberFormat="1" applyFont="1" applyFill="1" applyBorder="1" applyAlignment="1">
      <alignment horizontal="center" vertical="center"/>
    </xf>
    <xf numFmtId="3" fontId="14" fillId="0" borderId="12" xfId="11" applyNumberFormat="1" applyFont="1" applyFill="1" applyBorder="1" applyAlignment="1">
      <alignment horizontal="center" vertical="center"/>
    </xf>
    <xf numFmtId="3" fontId="14" fillId="0" borderId="13" xfId="13" applyNumberFormat="1" applyFont="1" applyFill="1" applyBorder="1" applyAlignment="1">
      <alignment horizontal="center" vertical="center" wrapText="1"/>
    </xf>
    <xf numFmtId="3" fontId="14" fillId="0" borderId="13" xfId="11" applyNumberFormat="1" applyFont="1" applyFill="1" applyBorder="1" applyAlignment="1">
      <alignment horizontal="center" vertical="center"/>
    </xf>
    <xf numFmtId="3" fontId="14" fillId="0" borderId="14" xfId="11" quotePrefix="1" applyNumberFormat="1" applyFont="1" applyFill="1" applyBorder="1" applyAlignment="1">
      <alignment horizontal="center" vertical="center"/>
    </xf>
    <xf numFmtId="3" fontId="16" fillId="0" borderId="6" xfId="11" quotePrefix="1" applyNumberFormat="1" applyFont="1" applyFill="1" applyBorder="1" applyAlignment="1">
      <alignment horizontal="center" vertical="center"/>
    </xf>
    <xf numFmtId="3" fontId="14" fillId="0" borderId="13" xfId="11" applyNumberFormat="1" applyFont="1" applyFill="1" applyBorder="1" applyAlignment="1">
      <alignment horizontal="center" vertical="center" wrapText="1"/>
    </xf>
    <xf numFmtId="3" fontId="14" fillId="0" borderId="13" xfId="13" applyNumberFormat="1" applyFont="1" applyFill="1" applyBorder="1" applyAlignment="1">
      <alignment horizontal="left" vertical="center" wrapText="1"/>
    </xf>
    <xf numFmtId="3" fontId="14" fillId="0" borderId="22" xfId="11" applyNumberFormat="1" applyFont="1" applyFill="1" applyBorder="1" applyAlignment="1">
      <alignment horizontal="center" vertical="center"/>
    </xf>
    <xf numFmtId="3" fontId="14" fillId="0" borderId="21" xfId="13" applyNumberFormat="1" applyFont="1" applyFill="1" applyBorder="1" applyAlignment="1">
      <alignment horizontal="center" vertical="center" wrapText="1"/>
    </xf>
    <xf numFmtId="3" fontId="14" fillId="0" borderId="21" xfId="11" applyNumberFormat="1" applyFont="1" applyFill="1" applyBorder="1" applyAlignment="1">
      <alignment horizontal="center" vertical="center"/>
    </xf>
    <xf numFmtId="3" fontId="14" fillId="0" borderId="23" xfId="11" quotePrefix="1" applyNumberFormat="1" applyFont="1" applyFill="1" applyBorder="1" applyAlignment="1">
      <alignment horizontal="center" vertical="center"/>
    </xf>
    <xf numFmtId="3" fontId="16" fillId="0" borderId="5" xfId="0" applyNumberFormat="1" applyFont="1" applyFill="1" applyBorder="1" applyAlignment="1">
      <alignment horizontal="center" vertical="center" wrapText="1"/>
    </xf>
    <xf numFmtId="3" fontId="20" fillId="0" borderId="4" xfId="11" applyNumberFormat="1" applyFont="1" applyFill="1" applyBorder="1" applyAlignment="1">
      <alignment horizontal="center" vertical="center"/>
    </xf>
    <xf numFmtId="3" fontId="20" fillId="0" borderId="5" xfId="13" applyNumberFormat="1" applyFont="1" applyFill="1" applyBorder="1" applyAlignment="1">
      <alignment horizontal="center" vertical="center" wrapText="1"/>
    </xf>
    <xf numFmtId="3" fontId="20" fillId="0" borderId="5" xfId="11" applyNumberFormat="1" applyFont="1" applyFill="1" applyBorder="1" applyAlignment="1">
      <alignment horizontal="center" vertical="center"/>
    </xf>
    <xf numFmtId="3" fontId="20" fillId="0" borderId="6" xfId="11" applyNumberFormat="1" applyFont="1" applyFill="1" applyBorder="1" applyAlignment="1">
      <alignment horizontal="center" vertical="center"/>
    </xf>
    <xf numFmtId="3" fontId="14" fillId="0" borderId="13" xfId="0" applyNumberFormat="1" applyFont="1" applyFill="1" applyBorder="1" applyAlignment="1">
      <alignment horizontal="left" vertical="center"/>
    </xf>
    <xf numFmtId="3" fontId="14" fillId="0" borderId="14" xfId="11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3" fontId="14" fillId="0" borderId="28" xfId="0" applyNumberFormat="1" applyFont="1" applyFill="1" applyBorder="1" applyAlignment="1">
      <alignment horizontal="center" vertical="center" wrapText="1"/>
    </xf>
    <xf numFmtId="3" fontId="14" fillId="0" borderId="29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3" fontId="3" fillId="0" borderId="2" xfId="9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>
      <alignment horizontal="center" vertical="center"/>
    </xf>
  </cellXfs>
  <cellStyles count="14">
    <cellStyle name="Денежный" xfId="2" builtinId="4"/>
    <cellStyle name="Обычный" xfId="0" builtinId="0"/>
    <cellStyle name="Обычный_БЮДЖЕТНАЯ КЛАССИФИКАЦИЯ" xfId="11" xr:uid="{EAA8E8D8-463A-4588-9CC4-51362B34E05D}"/>
    <cellStyle name="Обычный_Планирование доходов 2004г." xfId="6" xr:uid="{62BB6E13-DFCA-4052-A580-DF85E5C5C6B1}"/>
    <cellStyle name="Обычный_РАСЧЕТЫ БЮДЖЕТА 2005" xfId="10" xr:uid="{B322B4AB-2A70-4C41-9A41-38D0B902CC44}"/>
    <cellStyle name="Обычный_РАСЧЕТЫ БЮДЖЕТА 2007" xfId="13" xr:uid="{D5DBB67A-BC0F-41F8-A681-318AAEDBFD2A}"/>
    <cellStyle name="Обычный_РАСЧЕТЫ БЮДЖЕТА 2010" xfId="4" xr:uid="{0A6AFD05-7DA3-463E-92EE-A19C0F6291DD}"/>
    <cellStyle name="Обычный_РАСЧЕТЫ ПЛАТНЫХ УСЛУГ" xfId="12" xr:uid="{C3278EB6-EB37-4411-B520-5BB1DFE04EB1}"/>
    <cellStyle name="Обычный_соц защищ статьи" xfId="9" xr:uid="{CB200A54-4D79-4FB9-8518-3E0480E7E1CE}"/>
    <cellStyle name="Обычный_УВЕДОМЛЕНИЕ ФУ" xfId="8" xr:uid="{A4AEC5A0-82DF-437C-A185-A3B3CC7D0B68}"/>
    <cellStyle name="Обычный_ФУ Бендеры 2009-свод" xfId="5" xr:uid="{95C01FED-DF59-4207-98CA-C7675E95590C}"/>
    <cellStyle name="Обычный_Шаблон_МБ_2006" xfId="7" xr:uid="{AFB96DD8-A51E-404C-A843-CBBF53EF8422}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fu-w2/Desktop/&#1056;&#1072;&#1089;&#1095;&#1077;&#1090;&#1099;%20%20&#1073;&#1102;&#1076;&#1078;&#1077;&#1090;&#1072;%202025%2006.02.2025%20&#1085;&#1072;%20&#1089;&#1077;&#1089;&#1089;&#1080;&#110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1.216\fu\&#1041;&#1077;&#1085;&#1076;&#1077;&#1088;&#1099;\&#1043;&#1088;&#1080;&#1095;&#1072;&#1085;&#1072;&#1103;&#1058;&#1048;\&#1050;%20&#1041;&#1070;&#1044;&#1046;&#1045;&#1058;&#1059;%20&#1085;&#1072;%202022\&#1056;&#1040;&#1057;&#1063;&#1045;&#1058;&#1067;%20&#1041;&#1070;&#1044;&#1046;&#1045;&#1058;&#1040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"/>
      <sheetName val="Приложение №2"/>
      <sheetName val="Приложение №3"/>
      <sheetName val="Приложение №4"/>
      <sheetName val="Приложение №5"/>
      <sheetName val="Приложение №6"/>
      <sheetName val="Свод_расходов"/>
    </sheetNames>
    <sheetDataSet>
      <sheetData sheetId="0"/>
      <sheetData sheetId="1">
        <row r="10">
          <cell r="C10">
            <v>133044820</v>
          </cell>
        </row>
        <row r="16">
          <cell r="C16">
            <v>10558449</v>
          </cell>
        </row>
        <row r="18">
          <cell r="C18">
            <v>2880117</v>
          </cell>
        </row>
        <row r="19">
          <cell r="C19">
            <v>8479899</v>
          </cell>
        </row>
        <row r="26">
          <cell r="C26">
            <v>15119461</v>
          </cell>
        </row>
        <row r="30">
          <cell r="C30">
            <v>1825934</v>
          </cell>
        </row>
        <row r="36">
          <cell r="C36">
            <v>1582496</v>
          </cell>
        </row>
        <row r="38">
          <cell r="C38">
            <v>478413</v>
          </cell>
        </row>
        <row r="39">
          <cell r="C39">
            <v>1021097</v>
          </cell>
        </row>
        <row r="40">
          <cell r="C40">
            <v>1882650</v>
          </cell>
        </row>
        <row r="43">
          <cell r="C43">
            <v>19529028</v>
          </cell>
        </row>
      </sheetData>
      <sheetData sheetId="2">
        <row r="90">
          <cell r="D90">
            <v>750000</v>
          </cell>
        </row>
        <row r="94">
          <cell r="D94">
            <v>1617909</v>
          </cell>
        </row>
        <row r="103">
          <cell r="D103">
            <v>507411</v>
          </cell>
        </row>
        <row r="129">
          <cell r="D129">
            <v>29770597</v>
          </cell>
        </row>
      </sheetData>
      <sheetData sheetId="3"/>
      <sheetData sheetId="4">
        <row r="80">
          <cell r="K80">
            <v>264178361</v>
          </cell>
        </row>
      </sheetData>
      <sheetData sheetId="5"/>
      <sheetData sheetId="6">
        <row r="4">
          <cell r="D4">
            <v>11574619</v>
          </cell>
        </row>
        <row r="5">
          <cell r="G5">
            <v>7880072</v>
          </cell>
          <cell r="H5">
            <v>1847457</v>
          </cell>
          <cell r="I5">
            <v>354750</v>
          </cell>
          <cell r="J5">
            <v>0</v>
          </cell>
          <cell r="L5">
            <v>0</v>
          </cell>
          <cell r="M5">
            <v>0</v>
          </cell>
          <cell r="N5">
            <v>200218</v>
          </cell>
          <cell r="O5">
            <v>154532</v>
          </cell>
          <cell r="P5">
            <v>50000</v>
          </cell>
          <cell r="Q5">
            <v>0</v>
          </cell>
          <cell r="R5">
            <v>50000</v>
          </cell>
          <cell r="S5">
            <v>16628</v>
          </cell>
          <cell r="T5">
            <v>144601</v>
          </cell>
          <cell r="U5">
            <v>306773</v>
          </cell>
          <cell r="V5">
            <v>18422</v>
          </cell>
          <cell r="W5">
            <v>160293</v>
          </cell>
          <cell r="X5">
            <v>102362</v>
          </cell>
          <cell r="Y5">
            <v>17199</v>
          </cell>
          <cell r="Z5">
            <v>8497</v>
          </cell>
          <cell r="AA5">
            <v>0</v>
          </cell>
          <cell r="AB5">
            <v>0</v>
          </cell>
          <cell r="AC5">
            <v>0</v>
          </cell>
          <cell r="AD5">
            <v>542606</v>
          </cell>
          <cell r="AE5">
            <v>28478</v>
          </cell>
          <cell r="AF5">
            <v>76844</v>
          </cell>
          <cell r="AH5">
            <v>0</v>
          </cell>
          <cell r="AI5">
            <v>5474</v>
          </cell>
          <cell r="AJ5">
            <v>0</v>
          </cell>
          <cell r="AL5">
            <v>21534</v>
          </cell>
          <cell r="AM5">
            <v>0</v>
          </cell>
          <cell r="AN5">
            <v>37139</v>
          </cell>
          <cell r="AO5">
            <v>323000</v>
          </cell>
          <cell r="AP5">
            <v>50137</v>
          </cell>
          <cell r="AS5">
            <v>0</v>
          </cell>
          <cell r="AT5">
            <v>0</v>
          </cell>
          <cell r="AU5">
            <v>0</v>
          </cell>
          <cell r="AW5">
            <v>0</v>
          </cell>
          <cell r="AX5">
            <v>0</v>
          </cell>
          <cell r="AY5">
            <v>0</v>
          </cell>
          <cell r="BA5">
            <v>0</v>
          </cell>
          <cell r="BD5">
            <v>431732</v>
          </cell>
          <cell r="BG5">
            <v>306144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P5">
            <v>125588</v>
          </cell>
        </row>
        <row r="6">
          <cell r="D6">
            <v>1669931</v>
          </cell>
        </row>
        <row r="7">
          <cell r="D7">
            <v>1669931</v>
          </cell>
          <cell r="G7">
            <v>1218836</v>
          </cell>
          <cell r="H7">
            <v>286777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48094</v>
          </cell>
          <cell r="O7">
            <v>6593</v>
          </cell>
          <cell r="Q7">
            <v>0</v>
          </cell>
          <cell r="R7">
            <v>0</v>
          </cell>
          <cell r="S7">
            <v>0</v>
          </cell>
          <cell r="T7">
            <v>21300</v>
          </cell>
          <cell r="V7">
            <v>0</v>
          </cell>
          <cell r="W7">
            <v>15243</v>
          </cell>
          <cell r="X7">
            <v>11550</v>
          </cell>
          <cell r="Y7">
            <v>2804</v>
          </cell>
          <cell r="Z7">
            <v>1493</v>
          </cell>
          <cell r="AA7">
            <v>0</v>
          </cell>
          <cell r="AB7">
            <v>0</v>
          </cell>
          <cell r="AC7">
            <v>0</v>
          </cell>
          <cell r="AE7">
            <v>9932</v>
          </cell>
          <cell r="AF7">
            <v>18608</v>
          </cell>
          <cell r="AH7">
            <v>0</v>
          </cell>
          <cell r="AI7">
            <v>150</v>
          </cell>
          <cell r="AJ7">
            <v>0</v>
          </cell>
          <cell r="AL7">
            <v>0</v>
          </cell>
          <cell r="AM7">
            <v>0</v>
          </cell>
          <cell r="AN7">
            <v>17219</v>
          </cell>
          <cell r="AO7">
            <v>0</v>
          </cell>
          <cell r="AP7">
            <v>6120</v>
          </cell>
          <cell r="AS7">
            <v>0</v>
          </cell>
          <cell r="AT7">
            <v>0</v>
          </cell>
          <cell r="AU7">
            <v>0</v>
          </cell>
          <cell r="AW7">
            <v>0</v>
          </cell>
          <cell r="AX7">
            <v>0</v>
          </cell>
          <cell r="AY7">
            <v>0</v>
          </cell>
          <cell r="BA7">
            <v>0</v>
          </cell>
          <cell r="BB7">
            <v>0</v>
          </cell>
          <cell r="BG7">
            <v>5212</v>
          </cell>
          <cell r="BH7">
            <v>0</v>
          </cell>
          <cell r="BI7">
            <v>0</v>
          </cell>
          <cell r="BJ7">
            <v>0</v>
          </cell>
          <cell r="BL7">
            <v>0</v>
          </cell>
          <cell r="BP7">
            <v>0</v>
          </cell>
        </row>
        <row r="8">
          <cell r="D8">
            <v>3406751</v>
          </cell>
        </row>
        <row r="9">
          <cell r="G9">
            <v>1338714</v>
          </cell>
          <cell r="H9">
            <v>316434</v>
          </cell>
          <cell r="I9">
            <v>220000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160000</v>
          </cell>
          <cell r="O9">
            <v>60000</v>
          </cell>
          <cell r="P9">
            <v>30000</v>
          </cell>
          <cell r="Q9">
            <v>0</v>
          </cell>
          <cell r="R9">
            <v>30000</v>
          </cell>
          <cell r="S9">
            <v>0</v>
          </cell>
          <cell r="T9">
            <v>28209</v>
          </cell>
          <cell r="U9">
            <v>15000</v>
          </cell>
          <cell r="V9">
            <v>15000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41610</v>
          </cell>
          <cell r="AE9">
            <v>6300</v>
          </cell>
          <cell r="AF9">
            <v>0</v>
          </cell>
          <cell r="AH9">
            <v>0</v>
          </cell>
          <cell r="AI9">
            <v>1590</v>
          </cell>
          <cell r="AJ9">
            <v>0</v>
          </cell>
          <cell r="AL9">
            <v>18720</v>
          </cell>
          <cell r="AM9">
            <v>0</v>
          </cell>
          <cell r="AN9">
            <v>0</v>
          </cell>
          <cell r="AO9">
            <v>0</v>
          </cell>
          <cell r="AP9">
            <v>15000</v>
          </cell>
          <cell r="AS9">
            <v>0</v>
          </cell>
          <cell r="AT9">
            <v>0</v>
          </cell>
          <cell r="AU9">
            <v>0</v>
          </cell>
          <cell r="AW9">
            <v>0</v>
          </cell>
          <cell r="AX9">
            <v>0</v>
          </cell>
          <cell r="AY9">
            <v>0</v>
          </cell>
          <cell r="BA9">
            <v>0</v>
          </cell>
          <cell r="BB9">
            <v>0</v>
          </cell>
          <cell r="BD9">
            <v>100000</v>
          </cell>
          <cell r="BG9">
            <v>100000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</row>
        <row r="10">
          <cell r="G10">
            <v>460948</v>
          </cell>
          <cell r="H10">
            <v>109228</v>
          </cell>
          <cell r="I10">
            <v>28161</v>
          </cell>
          <cell r="N10">
            <v>20661</v>
          </cell>
          <cell r="O10">
            <v>7500</v>
          </cell>
          <cell r="T10">
            <v>10172</v>
          </cell>
          <cell r="U10">
            <v>19501</v>
          </cell>
          <cell r="V10">
            <v>375</v>
          </cell>
          <cell r="W10">
            <v>14628</v>
          </cell>
          <cell r="X10">
            <v>1931</v>
          </cell>
          <cell r="Y10">
            <v>862</v>
          </cell>
          <cell r="Z10">
            <v>1705</v>
          </cell>
          <cell r="AD10">
            <v>33695</v>
          </cell>
          <cell r="AE10">
            <v>1125</v>
          </cell>
          <cell r="AF10">
            <v>30000</v>
          </cell>
          <cell r="AI10">
            <v>560</v>
          </cell>
          <cell r="AJ10">
            <v>210</v>
          </cell>
          <cell r="AL10">
            <v>1800</v>
          </cell>
          <cell r="BD10">
            <v>15000</v>
          </cell>
          <cell r="BG10">
            <v>15000</v>
          </cell>
          <cell r="BH10">
            <v>0</v>
          </cell>
        </row>
        <row r="11">
          <cell r="G11">
            <v>462368</v>
          </cell>
          <cell r="H11">
            <v>104619</v>
          </cell>
          <cell r="I11">
            <v>6000</v>
          </cell>
          <cell r="O11">
            <v>6000</v>
          </cell>
          <cell r="S11">
            <v>18217</v>
          </cell>
          <cell r="T11">
            <v>10845</v>
          </cell>
          <cell r="U11">
            <v>16000</v>
          </cell>
          <cell r="V11">
            <v>1425</v>
          </cell>
          <cell r="W11">
            <v>11114</v>
          </cell>
          <cell r="X11">
            <v>1653</v>
          </cell>
          <cell r="Y11">
            <v>1024</v>
          </cell>
          <cell r="Z11">
            <v>784</v>
          </cell>
          <cell r="AD11">
            <v>8005</v>
          </cell>
          <cell r="AE11">
            <v>610</v>
          </cell>
          <cell r="AF11">
            <v>4500</v>
          </cell>
          <cell r="AI11">
            <v>885</v>
          </cell>
          <cell r="AJ11">
            <v>210</v>
          </cell>
          <cell r="AL11">
            <v>1800</v>
          </cell>
          <cell r="BD11">
            <v>14025</v>
          </cell>
          <cell r="BG11">
            <v>14025</v>
          </cell>
          <cell r="BH11">
            <v>0</v>
          </cell>
        </row>
        <row r="13">
          <cell r="D13">
            <v>237137</v>
          </cell>
        </row>
        <row r="14">
          <cell r="D14">
            <v>224091</v>
          </cell>
          <cell r="G14">
            <v>129691</v>
          </cell>
          <cell r="H14">
            <v>30448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10000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V14">
            <v>0</v>
          </cell>
          <cell r="W14">
            <v>32608</v>
          </cell>
          <cell r="X14">
            <v>8136</v>
          </cell>
          <cell r="Y14">
            <v>3591</v>
          </cell>
          <cell r="Z14">
            <v>1617</v>
          </cell>
          <cell r="AA14">
            <v>0</v>
          </cell>
          <cell r="AB14">
            <v>0</v>
          </cell>
          <cell r="AC14">
            <v>0</v>
          </cell>
          <cell r="AE14">
            <v>0</v>
          </cell>
          <cell r="AF14">
            <v>0</v>
          </cell>
          <cell r="AH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S14">
            <v>0</v>
          </cell>
          <cell r="AT14">
            <v>0</v>
          </cell>
          <cell r="AU14">
            <v>0</v>
          </cell>
          <cell r="AW14">
            <v>0</v>
          </cell>
          <cell r="AX14">
            <v>0</v>
          </cell>
          <cell r="AY14">
            <v>0</v>
          </cell>
          <cell r="BA14">
            <v>0</v>
          </cell>
          <cell r="BB14">
            <v>0</v>
          </cell>
          <cell r="BG14">
            <v>8000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</row>
        <row r="15">
          <cell r="D15">
            <v>13046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V15">
            <v>13046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E15">
            <v>0</v>
          </cell>
          <cell r="AF15">
            <v>0</v>
          </cell>
          <cell r="AH15">
            <v>0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S15">
            <v>0</v>
          </cell>
          <cell r="AT15">
            <v>0</v>
          </cell>
          <cell r="AU15">
            <v>0</v>
          </cell>
          <cell r="AW15">
            <v>0</v>
          </cell>
          <cell r="AX15">
            <v>0</v>
          </cell>
          <cell r="AY15">
            <v>0</v>
          </cell>
          <cell r="BA15">
            <v>0</v>
          </cell>
          <cell r="BB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</row>
        <row r="17">
          <cell r="D17">
            <v>1779974</v>
          </cell>
        </row>
        <row r="18">
          <cell r="D18">
            <v>1731847</v>
          </cell>
          <cell r="G18">
            <v>0</v>
          </cell>
          <cell r="H18">
            <v>0</v>
          </cell>
          <cell r="J18">
            <v>4410</v>
          </cell>
          <cell r="K18">
            <v>0</v>
          </cell>
          <cell r="L18">
            <v>0</v>
          </cell>
          <cell r="M18">
            <v>0</v>
          </cell>
          <cell r="N18">
            <v>1281900</v>
          </cell>
          <cell r="O18">
            <v>112500</v>
          </cell>
          <cell r="Q18">
            <v>0</v>
          </cell>
          <cell r="R18">
            <v>0</v>
          </cell>
          <cell r="S18">
            <v>0</v>
          </cell>
          <cell r="T18">
            <v>61413</v>
          </cell>
          <cell r="V18">
            <v>8180</v>
          </cell>
          <cell r="W18">
            <v>93362</v>
          </cell>
          <cell r="X18">
            <v>44693</v>
          </cell>
          <cell r="Y18">
            <v>13542</v>
          </cell>
          <cell r="Z18">
            <v>17794</v>
          </cell>
          <cell r="AA18">
            <v>0</v>
          </cell>
          <cell r="AB18">
            <v>0</v>
          </cell>
          <cell r="AC18">
            <v>2460</v>
          </cell>
          <cell r="AE18">
            <v>25950</v>
          </cell>
          <cell r="AF18">
            <v>0</v>
          </cell>
          <cell r="AH18">
            <v>0</v>
          </cell>
          <cell r="AI18">
            <v>350</v>
          </cell>
          <cell r="AJ18">
            <v>0</v>
          </cell>
          <cell r="AL18">
            <v>0</v>
          </cell>
          <cell r="AM18">
            <v>0</v>
          </cell>
          <cell r="AN18">
            <v>0</v>
          </cell>
          <cell r="AP18">
            <v>4725</v>
          </cell>
          <cell r="AS18">
            <v>0</v>
          </cell>
          <cell r="AT18">
            <v>0</v>
          </cell>
          <cell r="AU18">
            <v>0</v>
          </cell>
          <cell r="AW18">
            <v>0</v>
          </cell>
          <cell r="AX18">
            <v>0</v>
          </cell>
          <cell r="AY18">
            <v>0</v>
          </cell>
          <cell r="BA18">
            <v>0</v>
          </cell>
          <cell r="BB18">
            <v>0</v>
          </cell>
          <cell r="BG18">
            <v>60568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P18">
            <v>0</v>
          </cell>
        </row>
        <row r="19">
          <cell r="D19">
            <v>48127</v>
          </cell>
          <cell r="G19">
            <v>0</v>
          </cell>
          <cell r="H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4000</v>
          </cell>
          <cell r="O19">
            <v>0</v>
          </cell>
          <cell r="Q19">
            <v>0</v>
          </cell>
          <cell r="R19">
            <v>0</v>
          </cell>
          <cell r="S19">
            <v>0</v>
          </cell>
          <cell r="T19">
            <v>39977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E19">
            <v>0</v>
          </cell>
          <cell r="AF19">
            <v>0</v>
          </cell>
          <cell r="AH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4150</v>
          </cell>
          <cell r="AS19">
            <v>0</v>
          </cell>
          <cell r="AT19">
            <v>0</v>
          </cell>
          <cell r="AU19">
            <v>0</v>
          </cell>
          <cell r="AW19">
            <v>0</v>
          </cell>
          <cell r="AX19">
            <v>0</v>
          </cell>
          <cell r="AY19">
            <v>0</v>
          </cell>
          <cell r="BA19">
            <v>0</v>
          </cell>
          <cell r="BB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</row>
        <row r="21">
          <cell r="D21">
            <v>2164970</v>
          </cell>
        </row>
        <row r="22">
          <cell r="D22">
            <v>2164970</v>
          </cell>
          <cell r="G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H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S22">
            <v>2164970</v>
          </cell>
          <cell r="AT22">
            <v>0</v>
          </cell>
          <cell r="AU22">
            <v>0</v>
          </cell>
          <cell r="AW22">
            <v>0</v>
          </cell>
          <cell r="AX22">
            <v>0</v>
          </cell>
          <cell r="AY22">
            <v>0</v>
          </cell>
          <cell r="BA22">
            <v>0</v>
          </cell>
          <cell r="BB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</row>
        <row r="24">
          <cell r="D24">
            <v>50000</v>
          </cell>
        </row>
        <row r="25">
          <cell r="D25">
            <v>50000</v>
          </cell>
          <cell r="G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H25">
            <v>0</v>
          </cell>
          <cell r="AI25">
            <v>0</v>
          </cell>
          <cell r="AJ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S25">
            <v>0</v>
          </cell>
          <cell r="AT25">
            <v>0</v>
          </cell>
          <cell r="AU25">
            <v>0</v>
          </cell>
          <cell r="AW25">
            <v>0</v>
          </cell>
          <cell r="AX25">
            <v>0</v>
          </cell>
          <cell r="AY25">
            <v>0</v>
          </cell>
          <cell r="BA25">
            <v>0</v>
          </cell>
          <cell r="BB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N25">
            <v>50000</v>
          </cell>
        </row>
        <row r="26">
          <cell r="D26">
            <v>42176809</v>
          </cell>
        </row>
        <row r="27">
          <cell r="D27">
            <v>18037514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Q27">
            <v>0</v>
          </cell>
          <cell r="R27">
            <v>0</v>
          </cell>
          <cell r="S27">
            <v>0</v>
          </cell>
          <cell r="V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H27">
            <v>0</v>
          </cell>
          <cell r="AJ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S27">
            <v>0</v>
          </cell>
          <cell r="AU27">
            <v>18037514</v>
          </cell>
          <cell r="AW27">
            <v>0</v>
          </cell>
          <cell r="AX27">
            <v>0</v>
          </cell>
          <cell r="AY27">
            <v>0</v>
          </cell>
          <cell r="BA27">
            <v>0</v>
          </cell>
          <cell r="BB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</row>
        <row r="29">
          <cell r="D29">
            <v>12148578</v>
          </cell>
          <cell r="Q29">
            <v>0</v>
          </cell>
          <cell r="R29">
            <v>0</v>
          </cell>
          <cell r="S29">
            <v>0</v>
          </cell>
          <cell r="AA29">
            <v>0</v>
          </cell>
          <cell r="AB29">
            <v>0</v>
          </cell>
          <cell r="AH29">
            <v>0</v>
          </cell>
          <cell r="AJ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S29">
            <v>0</v>
          </cell>
          <cell r="AT29">
            <v>12148578</v>
          </cell>
          <cell r="AU29">
            <v>0</v>
          </cell>
          <cell r="AW29">
            <v>0</v>
          </cell>
          <cell r="AX29">
            <v>0</v>
          </cell>
          <cell r="AY29">
            <v>0</v>
          </cell>
          <cell r="BA29">
            <v>0</v>
          </cell>
          <cell r="BB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Q29">
            <v>0</v>
          </cell>
        </row>
        <row r="30">
          <cell r="D30">
            <v>11990717</v>
          </cell>
          <cell r="G30">
            <v>8303263</v>
          </cell>
          <cell r="H30">
            <v>2007086</v>
          </cell>
          <cell r="J30">
            <v>0</v>
          </cell>
          <cell r="K30">
            <v>0</v>
          </cell>
          <cell r="N30">
            <v>1200000</v>
          </cell>
          <cell r="O30">
            <v>99827</v>
          </cell>
          <cell r="Q30">
            <v>0</v>
          </cell>
          <cell r="R30">
            <v>0</v>
          </cell>
          <cell r="S30">
            <v>0</v>
          </cell>
          <cell r="T30">
            <v>6576</v>
          </cell>
          <cell r="V30">
            <v>13310</v>
          </cell>
          <cell r="W30">
            <v>0</v>
          </cell>
          <cell r="X30">
            <v>14369</v>
          </cell>
          <cell r="Y30">
            <v>240259</v>
          </cell>
          <cell r="Z30">
            <v>50526</v>
          </cell>
          <cell r="AA30">
            <v>0</v>
          </cell>
          <cell r="AB30">
            <v>0</v>
          </cell>
          <cell r="AC30">
            <v>8576</v>
          </cell>
          <cell r="AE30">
            <v>0</v>
          </cell>
          <cell r="AF30">
            <v>14175</v>
          </cell>
          <cell r="AH30">
            <v>0</v>
          </cell>
          <cell r="AJ30">
            <v>2000</v>
          </cell>
          <cell r="AL30">
            <v>0</v>
          </cell>
          <cell r="AM30">
            <v>750</v>
          </cell>
          <cell r="AN30">
            <v>0</v>
          </cell>
          <cell r="AO30">
            <v>0</v>
          </cell>
          <cell r="AP30">
            <v>30000</v>
          </cell>
          <cell r="AS30">
            <v>0</v>
          </cell>
          <cell r="AT30">
            <v>0</v>
          </cell>
          <cell r="AU30">
            <v>0</v>
          </cell>
          <cell r="AW30">
            <v>0</v>
          </cell>
          <cell r="AX30">
            <v>0</v>
          </cell>
          <cell r="AY30">
            <v>0</v>
          </cell>
          <cell r="BA30">
            <v>0</v>
          </cell>
          <cell r="BB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</row>
        <row r="34">
          <cell r="D34">
            <v>60710937</v>
          </cell>
        </row>
        <row r="35">
          <cell r="D35">
            <v>60710937</v>
          </cell>
          <cell r="G35">
            <v>44795552</v>
          </cell>
          <cell r="H35">
            <v>10518473</v>
          </cell>
          <cell r="J35">
            <v>5567</v>
          </cell>
          <cell r="K35">
            <v>75000</v>
          </cell>
          <cell r="L35">
            <v>0</v>
          </cell>
          <cell r="M35">
            <v>0</v>
          </cell>
          <cell r="N35">
            <v>0</v>
          </cell>
          <cell r="O35">
            <v>899491</v>
          </cell>
          <cell r="Q35">
            <v>0</v>
          </cell>
          <cell r="R35">
            <v>0</v>
          </cell>
          <cell r="S35">
            <v>10000</v>
          </cell>
          <cell r="T35">
            <v>47600</v>
          </cell>
          <cell r="V35">
            <v>253255</v>
          </cell>
          <cell r="W35">
            <v>2418956</v>
          </cell>
          <cell r="X35">
            <v>481443</v>
          </cell>
          <cell r="Y35">
            <v>629985</v>
          </cell>
          <cell r="Z35">
            <v>93665</v>
          </cell>
          <cell r="AA35">
            <v>0</v>
          </cell>
          <cell r="AB35">
            <v>0</v>
          </cell>
          <cell r="AC35">
            <v>0</v>
          </cell>
          <cell r="AE35">
            <v>18750</v>
          </cell>
          <cell r="AF35">
            <v>134000</v>
          </cell>
          <cell r="AH35">
            <v>0</v>
          </cell>
          <cell r="AI35">
            <v>0</v>
          </cell>
          <cell r="AJ35">
            <v>1000</v>
          </cell>
          <cell r="AL35">
            <v>0</v>
          </cell>
          <cell r="AM35">
            <v>5300</v>
          </cell>
          <cell r="AN35">
            <v>0</v>
          </cell>
          <cell r="AO35">
            <v>0</v>
          </cell>
          <cell r="AP35">
            <v>300000</v>
          </cell>
          <cell r="AS35">
            <v>0</v>
          </cell>
          <cell r="AT35">
            <v>0</v>
          </cell>
          <cell r="AU35">
            <v>0</v>
          </cell>
          <cell r="AW35">
            <v>0</v>
          </cell>
          <cell r="AX35">
            <v>0</v>
          </cell>
          <cell r="AY35">
            <v>0</v>
          </cell>
          <cell r="BA35">
            <v>0</v>
          </cell>
          <cell r="BB35">
            <v>0</v>
          </cell>
          <cell r="BG35">
            <v>22900</v>
          </cell>
          <cell r="BH35">
            <v>0</v>
          </cell>
          <cell r="BI35">
            <v>0</v>
          </cell>
          <cell r="BJ35">
            <v>0</v>
          </cell>
          <cell r="BL35">
            <v>0</v>
          </cell>
          <cell r="BO35">
            <v>0</v>
          </cell>
        </row>
        <row r="36">
          <cell r="D36">
            <v>86899029</v>
          </cell>
        </row>
        <row r="37">
          <cell r="D37">
            <v>77126442</v>
          </cell>
          <cell r="G37">
            <v>58114356</v>
          </cell>
          <cell r="H37">
            <v>13527248</v>
          </cell>
          <cell r="J37">
            <v>16342</v>
          </cell>
          <cell r="K37">
            <v>0</v>
          </cell>
          <cell r="L37">
            <v>0</v>
          </cell>
          <cell r="M37">
            <v>0</v>
          </cell>
          <cell r="N37">
            <v>10380</v>
          </cell>
          <cell r="O37">
            <v>736413</v>
          </cell>
          <cell r="Q37">
            <v>0</v>
          </cell>
          <cell r="R37">
            <v>0</v>
          </cell>
          <cell r="S37">
            <v>20000</v>
          </cell>
          <cell r="T37">
            <v>100616</v>
          </cell>
          <cell r="V37">
            <v>140663</v>
          </cell>
          <cell r="W37">
            <v>3035895</v>
          </cell>
          <cell r="X37">
            <v>231705</v>
          </cell>
          <cell r="Y37">
            <v>259590</v>
          </cell>
          <cell r="Z37">
            <v>54600</v>
          </cell>
          <cell r="AA37">
            <v>0</v>
          </cell>
          <cell r="AB37">
            <v>0</v>
          </cell>
          <cell r="AC37">
            <v>0</v>
          </cell>
          <cell r="AE37">
            <v>22000</v>
          </cell>
          <cell r="AF37">
            <v>380000</v>
          </cell>
          <cell r="AH37">
            <v>0</v>
          </cell>
          <cell r="AI37">
            <v>0</v>
          </cell>
          <cell r="AJ37">
            <v>1000</v>
          </cell>
          <cell r="AK37">
            <v>30000</v>
          </cell>
          <cell r="AL37">
            <v>0</v>
          </cell>
          <cell r="AM37">
            <v>7000</v>
          </cell>
          <cell r="AN37">
            <v>218634</v>
          </cell>
          <cell r="AO37">
            <v>0</v>
          </cell>
          <cell r="AP37">
            <v>160000</v>
          </cell>
          <cell r="AS37">
            <v>0</v>
          </cell>
          <cell r="AT37">
            <v>0</v>
          </cell>
          <cell r="AU37">
            <v>0</v>
          </cell>
          <cell r="AW37">
            <v>0</v>
          </cell>
          <cell r="AX37">
            <v>0</v>
          </cell>
          <cell r="AY37">
            <v>0</v>
          </cell>
          <cell r="BA37">
            <v>0</v>
          </cell>
          <cell r="BB37">
            <v>0</v>
          </cell>
          <cell r="BC37">
            <v>0</v>
          </cell>
          <cell r="BG37">
            <v>60000</v>
          </cell>
          <cell r="BH37">
            <v>0</v>
          </cell>
          <cell r="BI37">
            <v>0</v>
          </cell>
          <cell r="BJ37">
            <v>0</v>
          </cell>
          <cell r="BL37">
            <v>0</v>
          </cell>
          <cell r="BO37">
            <v>0</v>
          </cell>
        </row>
        <row r="38">
          <cell r="D38">
            <v>2601217</v>
          </cell>
          <cell r="G38">
            <v>1832829</v>
          </cell>
          <cell r="H38">
            <v>433367</v>
          </cell>
          <cell r="J38">
            <v>646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50875</v>
          </cell>
          <cell r="Q38">
            <v>0</v>
          </cell>
          <cell r="R38">
            <v>0</v>
          </cell>
          <cell r="S38">
            <v>0</v>
          </cell>
          <cell r="T38">
            <v>9575</v>
          </cell>
          <cell r="V38">
            <v>11250</v>
          </cell>
          <cell r="W38">
            <v>189267</v>
          </cell>
          <cell r="X38">
            <v>10745</v>
          </cell>
          <cell r="Y38">
            <v>17183</v>
          </cell>
          <cell r="Z38">
            <v>980</v>
          </cell>
          <cell r="AA38">
            <v>0</v>
          </cell>
          <cell r="AB38">
            <v>0</v>
          </cell>
          <cell r="AC38">
            <v>0</v>
          </cell>
          <cell r="AE38">
            <v>3000</v>
          </cell>
          <cell r="AF38">
            <v>18000</v>
          </cell>
          <cell r="AH38">
            <v>0</v>
          </cell>
          <cell r="AI38">
            <v>0</v>
          </cell>
          <cell r="AJ38">
            <v>500</v>
          </cell>
          <cell r="AK38">
            <v>3500</v>
          </cell>
          <cell r="AL38">
            <v>0</v>
          </cell>
          <cell r="AM38">
            <v>1500</v>
          </cell>
          <cell r="AN38">
            <v>0</v>
          </cell>
          <cell r="AO38">
            <v>0</v>
          </cell>
          <cell r="AP38">
            <v>8000</v>
          </cell>
          <cell r="AS38">
            <v>0</v>
          </cell>
          <cell r="AT38">
            <v>0</v>
          </cell>
          <cell r="AU38">
            <v>0</v>
          </cell>
          <cell r="AW38">
            <v>0</v>
          </cell>
          <cell r="AX38">
            <v>0</v>
          </cell>
          <cell r="AY38">
            <v>0</v>
          </cell>
          <cell r="BA38">
            <v>0</v>
          </cell>
          <cell r="BB38">
            <v>0</v>
          </cell>
          <cell r="BC38">
            <v>0</v>
          </cell>
          <cell r="BG38">
            <v>10000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</row>
        <row r="39">
          <cell r="D39">
            <v>7171370</v>
          </cell>
          <cell r="G39">
            <v>5269397</v>
          </cell>
          <cell r="H39">
            <v>1256641</v>
          </cell>
          <cell r="J39">
            <v>808</v>
          </cell>
          <cell r="K39">
            <v>20000</v>
          </cell>
          <cell r="L39">
            <v>0</v>
          </cell>
          <cell r="M39">
            <v>0</v>
          </cell>
          <cell r="N39">
            <v>0</v>
          </cell>
          <cell r="O39">
            <v>149316</v>
          </cell>
          <cell r="Q39">
            <v>0</v>
          </cell>
          <cell r="R39">
            <v>0</v>
          </cell>
          <cell r="S39">
            <v>0</v>
          </cell>
          <cell r="T39">
            <v>16719</v>
          </cell>
          <cell r="U39">
            <v>222819</v>
          </cell>
          <cell r="V39">
            <v>15000</v>
          </cell>
          <cell r="W39">
            <v>164730</v>
          </cell>
          <cell r="X39">
            <v>19220</v>
          </cell>
          <cell r="Y39">
            <v>21908</v>
          </cell>
          <cell r="Z39">
            <v>1961</v>
          </cell>
          <cell r="AA39">
            <v>0</v>
          </cell>
          <cell r="AB39">
            <v>0</v>
          </cell>
          <cell r="AC39">
            <v>0</v>
          </cell>
          <cell r="AD39">
            <v>228281</v>
          </cell>
          <cell r="AE39">
            <v>1500</v>
          </cell>
          <cell r="AF39">
            <v>80000</v>
          </cell>
          <cell r="AH39">
            <v>0</v>
          </cell>
          <cell r="AI39">
            <v>0</v>
          </cell>
          <cell r="AJ39">
            <v>0</v>
          </cell>
          <cell r="AL39">
            <v>0</v>
          </cell>
          <cell r="AM39">
            <v>0</v>
          </cell>
          <cell r="AN39">
            <v>103881</v>
          </cell>
          <cell r="AO39">
            <v>0</v>
          </cell>
          <cell r="AP39">
            <v>42900</v>
          </cell>
          <cell r="AS39">
            <v>0</v>
          </cell>
          <cell r="AT39">
            <v>0</v>
          </cell>
          <cell r="AU39">
            <v>0</v>
          </cell>
          <cell r="AW39">
            <v>0</v>
          </cell>
          <cell r="AX39">
            <v>0</v>
          </cell>
          <cell r="AY39">
            <v>0</v>
          </cell>
          <cell r="BA39">
            <v>0</v>
          </cell>
          <cell r="BB39">
            <v>0</v>
          </cell>
          <cell r="BC39">
            <v>0</v>
          </cell>
          <cell r="BF39">
            <v>7389</v>
          </cell>
          <cell r="BG39">
            <v>7389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</row>
        <row r="40">
          <cell r="D40">
            <v>40687557</v>
          </cell>
        </row>
        <row r="41">
          <cell r="D41">
            <v>7554367</v>
          </cell>
          <cell r="G41">
            <v>5697529</v>
          </cell>
          <cell r="H41">
            <v>1323371</v>
          </cell>
          <cell r="J41">
            <v>0</v>
          </cell>
          <cell r="K41">
            <v>0</v>
          </cell>
          <cell r="M41">
            <v>0</v>
          </cell>
          <cell r="N41">
            <v>0</v>
          </cell>
          <cell r="O41">
            <v>56192</v>
          </cell>
          <cell r="Q41">
            <v>0</v>
          </cell>
          <cell r="R41">
            <v>0</v>
          </cell>
          <cell r="S41">
            <v>0</v>
          </cell>
          <cell r="T41">
            <v>22066</v>
          </cell>
          <cell r="V41">
            <v>45235</v>
          </cell>
          <cell r="W41">
            <v>339841</v>
          </cell>
          <cell r="X41">
            <v>20829</v>
          </cell>
          <cell r="Y41">
            <v>13246</v>
          </cell>
          <cell r="Z41">
            <v>7818</v>
          </cell>
          <cell r="AA41">
            <v>0</v>
          </cell>
          <cell r="AB41">
            <v>0</v>
          </cell>
          <cell r="AC41">
            <v>0</v>
          </cell>
          <cell r="AE41">
            <v>2250</v>
          </cell>
          <cell r="AF41">
            <v>15000</v>
          </cell>
          <cell r="AH41">
            <v>0</v>
          </cell>
          <cell r="AI41">
            <v>0</v>
          </cell>
          <cell r="AJ41">
            <v>0</v>
          </cell>
          <cell r="AK41">
            <v>990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S41">
            <v>0</v>
          </cell>
          <cell r="AT41">
            <v>0</v>
          </cell>
          <cell r="AU41">
            <v>0</v>
          </cell>
          <cell r="AW41">
            <v>0</v>
          </cell>
          <cell r="AX41">
            <v>0</v>
          </cell>
          <cell r="AY41">
            <v>0</v>
          </cell>
          <cell r="BA41">
            <v>0</v>
          </cell>
          <cell r="BB41">
            <v>0</v>
          </cell>
          <cell r="BC41">
            <v>0</v>
          </cell>
          <cell r="BG41">
            <v>10000</v>
          </cell>
          <cell r="BH41">
            <v>0</v>
          </cell>
          <cell r="BI41">
            <v>0</v>
          </cell>
          <cell r="BJ41">
            <v>0</v>
          </cell>
          <cell r="BL41">
            <v>0</v>
          </cell>
          <cell r="BO41">
            <v>0</v>
          </cell>
        </row>
        <row r="42">
          <cell r="D42">
            <v>9819680</v>
          </cell>
          <cell r="G42">
            <v>7799454</v>
          </cell>
          <cell r="H42">
            <v>1747841</v>
          </cell>
          <cell r="J42">
            <v>0</v>
          </cell>
          <cell r="K42">
            <v>367</v>
          </cell>
          <cell r="L42">
            <v>0</v>
          </cell>
          <cell r="M42">
            <v>0</v>
          </cell>
          <cell r="N42">
            <v>462</v>
          </cell>
          <cell r="O42">
            <v>17581</v>
          </cell>
          <cell r="Q42">
            <v>0</v>
          </cell>
          <cell r="R42">
            <v>0</v>
          </cell>
          <cell r="S42">
            <v>0</v>
          </cell>
          <cell r="T42">
            <v>10200</v>
          </cell>
          <cell r="V42">
            <v>326</v>
          </cell>
          <cell r="W42">
            <v>201534</v>
          </cell>
          <cell r="X42">
            <v>15179</v>
          </cell>
          <cell r="Y42">
            <v>10537</v>
          </cell>
          <cell r="Z42">
            <v>3581</v>
          </cell>
          <cell r="AA42">
            <v>0</v>
          </cell>
          <cell r="AB42">
            <v>0</v>
          </cell>
          <cell r="AC42">
            <v>0</v>
          </cell>
          <cell r="AE42">
            <v>5990</v>
          </cell>
          <cell r="AF42">
            <v>2885</v>
          </cell>
          <cell r="AH42">
            <v>0</v>
          </cell>
          <cell r="AJ42">
            <v>500</v>
          </cell>
          <cell r="AK42">
            <v>1000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S42">
            <v>0</v>
          </cell>
          <cell r="AT42">
            <v>0</v>
          </cell>
          <cell r="AU42">
            <v>0</v>
          </cell>
          <cell r="AW42">
            <v>0</v>
          </cell>
          <cell r="AX42">
            <v>0</v>
          </cell>
          <cell r="AY42">
            <v>0</v>
          </cell>
          <cell r="BA42">
            <v>0</v>
          </cell>
          <cell r="BB42">
            <v>0</v>
          </cell>
          <cell r="BG42">
            <v>2243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</row>
        <row r="43">
          <cell r="D43">
            <v>16936034</v>
          </cell>
          <cell r="G43">
            <v>12146453</v>
          </cell>
          <cell r="H43">
            <v>2806553</v>
          </cell>
          <cell r="J43">
            <v>8000</v>
          </cell>
          <cell r="K43">
            <v>55210</v>
          </cell>
          <cell r="L43">
            <v>0</v>
          </cell>
          <cell r="M43">
            <v>0</v>
          </cell>
          <cell r="N43">
            <v>105815</v>
          </cell>
          <cell r="O43">
            <v>202500</v>
          </cell>
          <cell r="Q43">
            <v>0</v>
          </cell>
          <cell r="R43">
            <v>0</v>
          </cell>
          <cell r="S43">
            <v>89377</v>
          </cell>
          <cell r="T43">
            <v>39716</v>
          </cell>
          <cell r="V43">
            <v>16125</v>
          </cell>
          <cell r="W43">
            <v>368299</v>
          </cell>
          <cell r="X43">
            <v>46198</v>
          </cell>
          <cell r="Y43">
            <v>37623</v>
          </cell>
          <cell r="Z43">
            <v>20148</v>
          </cell>
          <cell r="AA43">
            <v>0</v>
          </cell>
          <cell r="AB43">
            <v>0</v>
          </cell>
          <cell r="AC43">
            <v>6542</v>
          </cell>
          <cell r="AE43">
            <v>6375</v>
          </cell>
          <cell r="AF43">
            <v>761250</v>
          </cell>
          <cell r="AH43">
            <v>0</v>
          </cell>
          <cell r="AI43">
            <v>0</v>
          </cell>
          <cell r="AJ43">
            <v>500</v>
          </cell>
          <cell r="AL43">
            <v>0</v>
          </cell>
          <cell r="AM43">
            <v>0</v>
          </cell>
          <cell r="AN43">
            <v>2600</v>
          </cell>
          <cell r="AO43">
            <v>3000</v>
          </cell>
          <cell r="AP43">
            <v>108750</v>
          </cell>
          <cell r="AS43">
            <v>0</v>
          </cell>
          <cell r="AT43">
            <v>0</v>
          </cell>
          <cell r="AU43">
            <v>0</v>
          </cell>
          <cell r="AW43">
            <v>0</v>
          </cell>
          <cell r="AX43">
            <v>0</v>
          </cell>
          <cell r="AY43">
            <v>0</v>
          </cell>
          <cell r="BA43">
            <v>0</v>
          </cell>
          <cell r="BB43">
            <v>0</v>
          </cell>
          <cell r="BC43">
            <v>0</v>
          </cell>
          <cell r="BG43">
            <v>105000</v>
          </cell>
          <cell r="BH43">
            <v>0</v>
          </cell>
          <cell r="BI43">
            <v>0</v>
          </cell>
          <cell r="BJ43">
            <v>0</v>
          </cell>
          <cell r="BL43">
            <v>0</v>
          </cell>
          <cell r="BO43">
            <v>0</v>
          </cell>
        </row>
        <row r="44">
          <cell r="D44">
            <v>3131868</v>
          </cell>
          <cell r="G44">
            <v>2345364</v>
          </cell>
          <cell r="H44">
            <v>529571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38247</v>
          </cell>
          <cell r="Q44">
            <v>0</v>
          </cell>
          <cell r="R44">
            <v>0</v>
          </cell>
          <cell r="S44">
            <v>0</v>
          </cell>
          <cell r="T44">
            <v>29000</v>
          </cell>
          <cell r="V44">
            <v>2500</v>
          </cell>
          <cell r="W44">
            <v>109631</v>
          </cell>
          <cell r="X44">
            <v>33094</v>
          </cell>
          <cell r="Y44">
            <v>11750</v>
          </cell>
          <cell r="Z44">
            <v>1961</v>
          </cell>
          <cell r="AA44">
            <v>0</v>
          </cell>
          <cell r="AB44">
            <v>0</v>
          </cell>
          <cell r="AC44">
            <v>0</v>
          </cell>
          <cell r="AE44">
            <v>750</v>
          </cell>
          <cell r="AF44">
            <v>7500</v>
          </cell>
          <cell r="AH44">
            <v>0</v>
          </cell>
          <cell r="AI44">
            <v>0</v>
          </cell>
          <cell r="AJ44">
            <v>500</v>
          </cell>
          <cell r="AL44">
            <v>0</v>
          </cell>
          <cell r="AM44">
            <v>0</v>
          </cell>
          <cell r="AN44">
            <v>0</v>
          </cell>
          <cell r="AO44">
            <v>12000</v>
          </cell>
          <cell r="AS44">
            <v>0</v>
          </cell>
          <cell r="AT44">
            <v>0</v>
          </cell>
          <cell r="AU44">
            <v>0</v>
          </cell>
          <cell r="AW44">
            <v>0</v>
          </cell>
          <cell r="AX44">
            <v>0</v>
          </cell>
          <cell r="AY44">
            <v>0</v>
          </cell>
          <cell r="BA44">
            <v>0</v>
          </cell>
          <cell r="BB44">
            <v>0</v>
          </cell>
          <cell r="BC44">
            <v>0</v>
          </cell>
          <cell r="BG44">
            <v>10000</v>
          </cell>
          <cell r="BH44">
            <v>0</v>
          </cell>
          <cell r="BI44">
            <v>0</v>
          </cell>
          <cell r="BJ44">
            <v>0</v>
          </cell>
          <cell r="BL44">
            <v>0</v>
          </cell>
          <cell r="BO44">
            <v>0</v>
          </cell>
        </row>
        <row r="45">
          <cell r="D45">
            <v>3245608</v>
          </cell>
          <cell r="G45">
            <v>2522636</v>
          </cell>
          <cell r="H45">
            <v>581569</v>
          </cell>
          <cell r="J45">
            <v>0</v>
          </cell>
          <cell r="K45">
            <v>20000</v>
          </cell>
          <cell r="L45">
            <v>0</v>
          </cell>
          <cell r="M45">
            <v>0</v>
          </cell>
          <cell r="N45">
            <v>78437</v>
          </cell>
          <cell r="O45">
            <v>18000</v>
          </cell>
          <cell r="Q45">
            <v>0</v>
          </cell>
          <cell r="R45">
            <v>0</v>
          </cell>
          <cell r="S45">
            <v>0</v>
          </cell>
          <cell r="T45">
            <v>5716</v>
          </cell>
          <cell r="V45">
            <v>0</v>
          </cell>
          <cell r="AA45">
            <v>0</v>
          </cell>
          <cell r="AB45">
            <v>0</v>
          </cell>
          <cell r="AC45">
            <v>0</v>
          </cell>
          <cell r="AF45">
            <v>0</v>
          </cell>
          <cell r="AH45">
            <v>0</v>
          </cell>
          <cell r="AJ45">
            <v>500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S45">
            <v>0</v>
          </cell>
          <cell r="AT45">
            <v>0</v>
          </cell>
          <cell r="AU45">
            <v>0</v>
          </cell>
          <cell r="AW45">
            <v>0</v>
          </cell>
          <cell r="AX45">
            <v>0</v>
          </cell>
          <cell r="AY45">
            <v>0</v>
          </cell>
          <cell r="BA45">
            <v>0</v>
          </cell>
          <cell r="BB45">
            <v>0</v>
          </cell>
          <cell r="BC45">
            <v>0</v>
          </cell>
          <cell r="BG45">
            <v>18750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</row>
        <row r="46">
          <cell r="D46">
            <v>1465668</v>
          </cell>
        </row>
        <row r="47">
          <cell r="D47">
            <v>1465668</v>
          </cell>
          <cell r="G47">
            <v>1094813</v>
          </cell>
          <cell r="H47">
            <v>258984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37246</v>
          </cell>
          <cell r="O47">
            <v>45000</v>
          </cell>
          <cell r="Q47">
            <v>0</v>
          </cell>
          <cell r="R47">
            <v>0</v>
          </cell>
          <cell r="S47">
            <v>0</v>
          </cell>
          <cell r="T47">
            <v>16200</v>
          </cell>
          <cell r="V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E47">
            <v>1000</v>
          </cell>
          <cell r="AF47">
            <v>0</v>
          </cell>
          <cell r="AH47">
            <v>0</v>
          </cell>
          <cell r="AI47">
            <v>5475</v>
          </cell>
          <cell r="AJ47">
            <v>200</v>
          </cell>
          <cell r="AL47">
            <v>0</v>
          </cell>
          <cell r="AM47">
            <v>0</v>
          </cell>
          <cell r="AO47">
            <v>0</v>
          </cell>
          <cell r="AP47">
            <v>750</v>
          </cell>
          <cell r="AS47">
            <v>0</v>
          </cell>
          <cell r="AT47">
            <v>0</v>
          </cell>
          <cell r="AU47">
            <v>0</v>
          </cell>
          <cell r="AW47">
            <v>0</v>
          </cell>
          <cell r="AX47">
            <v>0</v>
          </cell>
          <cell r="AY47">
            <v>0</v>
          </cell>
          <cell r="BA47">
            <v>0</v>
          </cell>
          <cell r="BB47">
            <v>0</v>
          </cell>
          <cell r="BC47">
            <v>0</v>
          </cell>
          <cell r="BG47">
            <v>6000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</row>
        <row r="49">
          <cell r="D49">
            <v>13552789</v>
          </cell>
        </row>
        <row r="50">
          <cell r="D50">
            <v>3831390</v>
          </cell>
          <cell r="G50">
            <v>2871055</v>
          </cell>
          <cell r="H50">
            <v>660096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9304</v>
          </cell>
          <cell r="Q50">
            <v>0</v>
          </cell>
          <cell r="R50">
            <v>0</v>
          </cell>
          <cell r="S50">
            <v>0</v>
          </cell>
          <cell r="T50">
            <v>25960</v>
          </cell>
          <cell r="V50">
            <v>1905</v>
          </cell>
          <cell r="W50">
            <v>187567</v>
          </cell>
          <cell r="X50">
            <v>34326</v>
          </cell>
          <cell r="Y50">
            <v>10190</v>
          </cell>
          <cell r="Z50">
            <v>955</v>
          </cell>
          <cell r="AA50">
            <v>0</v>
          </cell>
          <cell r="AB50">
            <v>0</v>
          </cell>
          <cell r="AC50">
            <v>0</v>
          </cell>
          <cell r="AE50">
            <v>4500</v>
          </cell>
          <cell r="AF50">
            <v>6239</v>
          </cell>
          <cell r="AH50">
            <v>0</v>
          </cell>
          <cell r="AI50">
            <v>10000</v>
          </cell>
          <cell r="AJ50">
            <v>520</v>
          </cell>
          <cell r="AL50">
            <v>0</v>
          </cell>
          <cell r="AM50">
            <v>0</v>
          </cell>
          <cell r="AN50">
            <v>0</v>
          </cell>
          <cell r="AP50">
            <v>0</v>
          </cell>
          <cell r="AS50">
            <v>0</v>
          </cell>
          <cell r="AT50">
            <v>0</v>
          </cell>
          <cell r="AU50">
            <v>0</v>
          </cell>
          <cell r="AW50">
            <v>0</v>
          </cell>
          <cell r="AX50">
            <v>0</v>
          </cell>
          <cell r="AY50">
            <v>0</v>
          </cell>
          <cell r="BA50">
            <v>0</v>
          </cell>
          <cell r="BB50">
            <v>0</v>
          </cell>
          <cell r="BC50">
            <v>0</v>
          </cell>
          <cell r="BG50">
            <v>8773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P50">
            <v>0</v>
          </cell>
        </row>
        <row r="51">
          <cell r="D51">
            <v>1856713</v>
          </cell>
          <cell r="G51">
            <v>1241027</v>
          </cell>
          <cell r="H51">
            <v>284901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10238</v>
          </cell>
          <cell r="Q51">
            <v>0</v>
          </cell>
          <cell r="R51">
            <v>7275</v>
          </cell>
          <cell r="S51">
            <v>0</v>
          </cell>
          <cell r="T51">
            <v>6600</v>
          </cell>
          <cell r="V51">
            <v>1403</v>
          </cell>
          <cell r="W51">
            <v>71766</v>
          </cell>
          <cell r="X51">
            <v>11442</v>
          </cell>
          <cell r="Y51">
            <v>3953</v>
          </cell>
          <cell r="Z51">
            <v>955</v>
          </cell>
          <cell r="AA51">
            <v>0</v>
          </cell>
          <cell r="AB51">
            <v>0</v>
          </cell>
          <cell r="AC51">
            <v>0</v>
          </cell>
          <cell r="AE51">
            <v>3000</v>
          </cell>
          <cell r="AF51">
            <v>155221</v>
          </cell>
          <cell r="AH51">
            <v>0</v>
          </cell>
          <cell r="AI51">
            <v>1045</v>
          </cell>
          <cell r="AJ51">
            <v>544</v>
          </cell>
          <cell r="AL51">
            <v>0</v>
          </cell>
          <cell r="AM51">
            <v>0</v>
          </cell>
          <cell r="AN51">
            <v>47382</v>
          </cell>
          <cell r="AO51">
            <v>0</v>
          </cell>
          <cell r="AP51">
            <v>1097</v>
          </cell>
          <cell r="AS51">
            <v>0</v>
          </cell>
          <cell r="AT51">
            <v>0</v>
          </cell>
          <cell r="AU51">
            <v>0</v>
          </cell>
          <cell r="AW51">
            <v>0</v>
          </cell>
          <cell r="AX51">
            <v>0</v>
          </cell>
          <cell r="AY51">
            <v>0</v>
          </cell>
          <cell r="BA51">
            <v>0</v>
          </cell>
          <cell r="BB51">
            <v>0</v>
          </cell>
          <cell r="BC51">
            <v>0</v>
          </cell>
          <cell r="BG51">
            <v>8864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P51">
            <v>0</v>
          </cell>
        </row>
        <row r="52">
          <cell r="D52">
            <v>6468288</v>
          </cell>
          <cell r="G52">
            <v>4762211</v>
          </cell>
          <cell r="H52">
            <v>1071981</v>
          </cell>
          <cell r="J52">
            <v>0</v>
          </cell>
          <cell r="K52">
            <v>5474</v>
          </cell>
          <cell r="L52">
            <v>0</v>
          </cell>
          <cell r="M52">
            <v>0</v>
          </cell>
          <cell r="N52">
            <v>24365</v>
          </cell>
          <cell r="O52">
            <v>22589</v>
          </cell>
          <cell r="Q52">
            <v>0</v>
          </cell>
          <cell r="R52">
            <v>0</v>
          </cell>
          <cell r="S52">
            <v>0</v>
          </cell>
          <cell r="T52">
            <v>12936</v>
          </cell>
          <cell r="V52">
            <v>12170</v>
          </cell>
          <cell r="W52">
            <v>372544</v>
          </cell>
          <cell r="X52">
            <v>27237</v>
          </cell>
          <cell r="Y52">
            <v>12773</v>
          </cell>
          <cell r="Z52">
            <v>3316</v>
          </cell>
          <cell r="AA52">
            <v>0</v>
          </cell>
          <cell r="AB52">
            <v>0</v>
          </cell>
          <cell r="AC52">
            <v>0</v>
          </cell>
          <cell r="AE52">
            <v>7500</v>
          </cell>
          <cell r="AF52">
            <v>100000</v>
          </cell>
          <cell r="AH52">
            <v>0</v>
          </cell>
          <cell r="AI52">
            <v>0</v>
          </cell>
          <cell r="AJ52">
            <v>2000</v>
          </cell>
          <cell r="AL52">
            <v>0</v>
          </cell>
          <cell r="AM52">
            <v>0</v>
          </cell>
          <cell r="AN52">
            <v>16192</v>
          </cell>
          <cell r="AO52">
            <v>10000</v>
          </cell>
          <cell r="AP52">
            <v>1000</v>
          </cell>
          <cell r="AS52">
            <v>0</v>
          </cell>
          <cell r="AT52">
            <v>0</v>
          </cell>
          <cell r="AU52">
            <v>0</v>
          </cell>
          <cell r="AW52">
            <v>0</v>
          </cell>
          <cell r="AX52">
            <v>0</v>
          </cell>
          <cell r="AY52">
            <v>0</v>
          </cell>
          <cell r="BA52">
            <v>0</v>
          </cell>
          <cell r="BB52">
            <v>0</v>
          </cell>
          <cell r="BC52">
            <v>0</v>
          </cell>
          <cell r="BG52">
            <v>4000</v>
          </cell>
          <cell r="BH52">
            <v>0</v>
          </cell>
          <cell r="BI52">
            <v>0</v>
          </cell>
          <cell r="BJ52">
            <v>0</v>
          </cell>
          <cell r="BL52">
            <v>0</v>
          </cell>
          <cell r="BO52">
            <v>0</v>
          </cell>
          <cell r="BP52">
            <v>0</v>
          </cell>
        </row>
        <row r="53">
          <cell r="D53">
            <v>1396398</v>
          </cell>
          <cell r="G53">
            <v>1137653</v>
          </cell>
          <cell r="H53">
            <v>258745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A53">
            <v>0</v>
          </cell>
          <cell r="AB53">
            <v>0</v>
          </cell>
          <cell r="AC53">
            <v>0</v>
          </cell>
          <cell r="AF53">
            <v>0</v>
          </cell>
          <cell r="AH53">
            <v>0</v>
          </cell>
          <cell r="AI53">
            <v>0</v>
          </cell>
          <cell r="AJ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S53">
            <v>0</v>
          </cell>
          <cell r="AT53">
            <v>0</v>
          </cell>
          <cell r="AU53">
            <v>0</v>
          </cell>
          <cell r="AW53">
            <v>0</v>
          </cell>
          <cell r="AX53">
            <v>0</v>
          </cell>
          <cell r="AY53">
            <v>0</v>
          </cell>
          <cell r="BA53">
            <v>0</v>
          </cell>
          <cell r="BB53">
            <v>0</v>
          </cell>
          <cell r="BC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P53">
            <v>0</v>
          </cell>
        </row>
        <row r="54">
          <cell r="D54">
            <v>264470</v>
          </cell>
        </row>
        <row r="55">
          <cell r="D55">
            <v>142970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Q55">
            <v>0</v>
          </cell>
          <cell r="R55">
            <v>0</v>
          </cell>
          <cell r="S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H55">
            <v>0</v>
          </cell>
          <cell r="AJ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142970</v>
          </cell>
          <cell r="AS55">
            <v>0</v>
          </cell>
          <cell r="AT55">
            <v>0</v>
          </cell>
          <cell r="AU55">
            <v>0</v>
          </cell>
          <cell r="AW55">
            <v>0</v>
          </cell>
          <cell r="AX55">
            <v>0</v>
          </cell>
          <cell r="AY55">
            <v>0</v>
          </cell>
          <cell r="BA55">
            <v>0</v>
          </cell>
          <cell r="BB55">
            <v>0</v>
          </cell>
          <cell r="BC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</row>
        <row r="56">
          <cell r="D56">
            <v>121500</v>
          </cell>
          <cell r="G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H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121500</v>
          </cell>
          <cell r="AS56">
            <v>0</v>
          </cell>
          <cell r="AT56">
            <v>0</v>
          </cell>
          <cell r="AU56">
            <v>0</v>
          </cell>
          <cell r="AW56">
            <v>0</v>
          </cell>
          <cell r="AX56">
            <v>0</v>
          </cell>
          <cell r="AY56">
            <v>0</v>
          </cell>
          <cell r="BA56">
            <v>0</v>
          </cell>
          <cell r="BB56">
            <v>0</v>
          </cell>
          <cell r="BC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</row>
        <row r="57">
          <cell r="D57">
            <v>4153445</v>
          </cell>
        </row>
        <row r="59">
          <cell r="D59">
            <v>613596</v>
          </cell>
          <cell r="G59">
            <v>483270</v>
          </cell>
          <cell r="H59">
            <v>111318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1942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V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E59">
            <v>1590</v>
          </cell>
          <cell r="AF59">
            <v>0</v>
          </cell>
          <cell r="AH59">
            <v>0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S59">
            <v>0</v>
          </cell>
          <cell r="AT59">
            <v>0</v>
          </cell>
          <cell r="AU59">
            <v>0</v>
          </cell>
          <cell r="AW59">
            <v>0</v>
          </cell>
          <cell r="AX59">
            <v>0</v>
          </cell>
          <cell r="AY59">
            <v>0</v>
          </cell>
          <cell r="BA59">
            <v>0</v>
          </cell>
          <cell r="BB59">
            <v>0</v>
          </cell>
          <cell r="BC59">
            <v>0</v>
          </cell>
          <cell r="BG59">
            <v>15476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</row>
        <row r="60">
          <cell r="D60">
            <v>122997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Q60">
            <v>0</v>
          </cell>
          <cell r="R60">
            <v>0</v>
          </cell>
          <cell r="S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F60">
            <v>0</v>
          </cell>
          <cell r="AH60">
            <v>0</v>
          </cell>
          <cell r="AI60">
            <v>0</v>
          </cell>
          <cell r="AJ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122997</v>
          </cell>
          <cell r="AS60">
            <v>0</v>
          </cell>
          <cell r="AT60">
            <v>0</v>
          </cell>
          <cell r="AU60">
            <v>0</v>
          </cell>
          <cell r="AW60">
            <v>0</v>
          </cell>
          <cell r="AX60">
            <v>0</v>
          </cell>
          <cell r="AY60">
            <v>0</v>
          </cell>
          <cell r="BA60">
            <v>0</v>
          </cell>
          <cell r="BB60">
            <v>0</v>
          </cell>
          <cell r="BC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</row>
        <row r="61">
          <cell r="D61">
            <v>3416852</v>
          </cell>
          <cell r="G61">
            <v>2423715</v>
          </cell>
          <cell r="H61">
            <v>594778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21499</v>
          </cell>
          <cell r="O61">
            <v>31691</v>
          </cell>
          <cell r="Q61">
            <v>0</v>
          </cell>
          <cell r="R61">
            <v>0</v>
          </cell>
          <cell r="S61">
            <v>0</v>
          </cell>
          <cell r="T61">
            <v>8537</v>
          </cell>
          <cell r="V61">
            <v>2116</v>
          </cell>
          <cell r="W61">
            <v>85884</v>
          </cell>
          <cell r="X61">
            <v>131596</v>
          </cell>
          <cell r="Y61">
            <v>45702</v>
          </cell>
          <cell r="Z61">
            <v>7584</v>
          </cell>
          <cell r="AA61">
            <v>0</v>
          </cell>
          <cell r="AB61">
            <v>0</v>
          </cell>
          <cell r="AC61">
            <v>0</v>
          </cell>
          <cell r="AE61">
            <v>0</v>
          </cell>
          <cell r="AF61">
            <v>63750</v>
          </cell>
          <cell r="AH61">
            <v>0</v>
          </cell>
          <cell r="AI61">
            <v>0</v>
          </cell>
          <cell r="AJ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S61">
            <v>0</v>
          </cell>
          <cell r="AT61">
            <v>0</v>
          </cell>
          <cell r="AU61">
            <v>0</v>
          </cell>
          <cell r="AW61">
            <v>0</v>
          </cell>
          <cell r="AX61">
            <v>0</v>
          </cell>
          <cell r="AY61">
            <v>0</v>
          </cell>
          <cell r="BA61">
            <v>0</v>
          </cell>
          <cell r="BB61">
            <v>0</v>
          </cell>
          <cell r="BC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</row>
        <row r="62">
          <cell r="D62">
            <v>1186048</v>
          </cell>
        </row>
        <row r="63">
          <cell r="D63">
            <v>0</v>
          </cell>
        </row>
        <row r="64">
          <cell r="D64">
            <v>1186048</v>
          </cell>
          <cell r="G64">
            <v>906178</v>
          </cell>
          <cell r="H64">
            <v>230867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11506</v>
          </cell>
          <cell r="Q64">
            <v>0</v>
          </cell>
          <cell r="R64">
            <v>0</v>
          </cell>
          <cell r="S64">
            <v>0</v>
          </cell>
          <cell r="T64">
            <v>18454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1666</v>
          </cell>
          <cell r="AA64">
            <v>0</v>
          </cell>
          <cell r="AB64">
            <v>0</v>
          </cell>
          <cell r="AC64">
            <v>0</v>
          </cell>
          <cell r="AE64">
            <v>1798</v>
          </cell>
          <cell r="AF64">
            <v>0</v>
          </cell>
          <cell r="AH64">
            <v>0</v>
          </cell>
          <cell r="AI64">
            <v>0</v>
          </cell>
          <cell r="AJ64">
            <v>208</v>
          </cell>
          <cell r="AL64">
            <v>0</v>
          </cell>
          <cell r="AM64">
            <v>0</v>
          </cell>
          <cell r="AN64">
            <v>0</v>
          </cell>
          <cell r="AO64">
            <v>15257</v>
          </cell>
          <cell r="AP64">
            <v>114</v>
          </cell>
          <cell r="AS64">
            <v>0</v>
          </cell>
          <cell r="AT64">
            <v>0</v>
          </cell>
          <cell r="AU64">
            <v>0</v>
          </cell>
          <cell r="AW64">
            <v>0</v>
          </cell>
          <cell r="AX64">
            <v>0</v>
          </cell>
          <cell r="AY64">
            <v>0</v>
          </cell>
          <cell r="BA64">
            <v>0</v>
          </cell>
          <cell r="BB64">
            <v>0</v>
          </cell>
          <cell r="BC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</row>
        <row r="66">
          <cell r="D66">
            <v>1733207</v>
          </cell>
        </row>
        <row r="67">
          <cell r="D67">
            <v>1733207</v>
          </cell>
          <cell r="G67">
            <v>1150677</v>
          </cell>
          <cell r="H67">
            <v>279045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21676</v>
          </cell>
          <cell r="O67">
            <v>2625</v>
          </cell>
          <cell r="Q67">
            <v>0</v>
          </cell>
          <cell r="R67">
            <v>0</v>
          </cell>
          <cell r="S67">
            <v>0</v>
          </cell>
          <cell r="T67">
            <v>7746</v>
          </cell>
          <cell r="V67">
            <v>0</v>
          </cell>
          <cell r="W67">
            <v>0</v>
          </cell>
          <cell r="X67">
            <v>4449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F67">
            <v>0</v>
          </cell>
          <cell r="AH67">
            <v>0</v>
          </cell>
          <cell r="AJ67">
            <v>0</v>
          </cell>
          <cell r="AK67">
            <v>249732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12176</v>
          </cell>
          <cell r="AS67">
            <v>0</v>
          </cell>
          <cell r="AT67">
            <v>0</v>
          </cell>
          <cell r="AU67">
            <v>0</v>
          </cell>
          <cell r="AW67">
            <v>0</v>
          </cell>
          <cell r="AX67">
            <v>0</v>
          </cell>
          <cell r="AY67">
            <v>0</v>
          </cell>
          <cell r="BA67">
            <v>0</v>
          </cell>
          <cell r="BB67">
            <v>0</v>
          </cell>
          <cell r="BC67">
            <v>0</v>
          </cell>
          <cell r="BG67">
            <v>5081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</row>
        <row r="68">
          <cell r="D68">
            <v>93244</v>
          </cell>
        </row>
        <row r="69">
          <cell r="D69">
            <v>93244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E69">
            <v>0</v>
          </cell>
          <cell r="AF69">
            <v>0</v>
          </cell>
          <cell r="AH69">
            <v>0</v>
          </cell>
          <cell r="AI69">
            <v>0</v>
          </cell>
          <cell r="AJ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S69">
            <v>0</v>
          </cell>
          <cell r="AT69">
            <v>0</v>
          </cell>
          <cell r="AU69">
            <v>0</v>
          </cell>
          <cell r="AW69">
            <v>0</v>
          </cell>
          <cell r="AX69">
            <v>93244</v>
          </cell>
          <cell r="AY69">
            <v>0</v>
          </cell>
          <cell r="BA69">
            <v>0</v>
          </cell>
          <cell r="BB69">
            <v>0</v>
          </cell>
          <cell r="BC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</row>
        <row r="71">
          <cell r="D71">
            <v>4589397</v>
          </cell>
          <cell r="J71">
            <v>0</v>
          </cell>
        </row>
        <row r="72">
          <cell r="D72">
            <v>4589397</v>
          </cell>
          <cell r="G72">
            <v>3711543</v>
          </cell>
          <cell r="H72">
            <v>877854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E72">
            <v>0</v>
          </cell>
          <cell r="AF72">
            <v>0</v>
          </cell>
          <cell r="AH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S72">
            <v>0</v>
          </cell>
          <cell r="AT72">
            <v>0</v>
          </cell>
          <cell r="AU72">
            <v>0</v>
          </cell>
          <cell r="AW72">
            <v>0</v>
          </cell>
          <cell r="AX72">
            <v>0</v>
          </cell>
          <cell r="AY72">
            <v>0</v>
          </cell>
          <cell r="BA72">
            <v>0</v>
          </cell>
          <cell r="BB72">
            <v>0</v>
          </cell>
          <cell r="BC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</row>
        <row r="74">
          <cell r="D74">
            <v>2440405</v>
          </cell>
        </row>
        <row r="75">
          <cell r="D75">
            <v>2440405</v>
          </cell>
          <cell r="G75">
            <v>1918627</v>
          </cell>
          <cell r="H75">
            <v>446222</v>
          </cell>
          <cell r="J75">
            <v>0</v>
          </cell>
          <cell r="K75">
            <v>22500</v>
          </cell>
          <cell r="L75">
            <v>0</v>
          </cell>
          <cell r="M75">
            <v>0</v>
          </cell>
          <cell r="N75">
            <v>0</v>
          </cell>
          <cell r="O75">
            <v>10079</v>
          </cell>
          <cell r="Q75">
            <v>0</v>
          </cell>
          <cell r="R75">
            <v>0</v>
          </cell>
          <cell r="S75">
            <v>0</v>
          </cell>
          <cell r="T75">
            <v>4972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F75">
            <v>34755</v>
          </cell>
          <cell r="AH75">
            <v>0</v>
          </cell>
          <cell r="AI75">
            <v>2250</v>
          </cell>
          <cell r="AJ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S75">
            <v>0</v>
          </cell>
          <cell r="AT75">
            <v>0</v>
          </cell>
          <cell r="AU75">
            <v>0</v>
          </cell>
          <cell r="AW75">
            <v>0</v>
          </cell>
          <cell r="AX75">
            <v>0</v>
          </cell>
          <cell r="AY75">
            <v>0</v>
          </cell>
          <cell r="BA75">
            <v>0</v>
          </cell>
          <cell r="BB75">
            <v>0</v>
          </cell>
          <cell r="BC75">
            <v>0</v>
          </cell>
          <cell r="BG75">
            <v>1000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</row>
        <row r="76">
          <cell r="D76">
            <v>2911174</v>
          </cell>
        </row>
        <row r="77">
          <cell r="D77">
            <v>2612996</v>
          </cell>
          <cell r="G77">
            <v>0</v>
          </cell>
          <cell r="H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E77">
            <v>0</v>
          </cell>
          <cell r="AF77">
            <v>0</v>
          </cell>
          <cell r="AH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S77">
            <v>0</v>
          </cell>
          <cell r="AT77">
            <v>0</v>
          </cell>
          <cell r="AU77">
            <v>0</v>
          </cell>
          <cell r="AW77">
            <v>0</v>
          </cell>
          <cell r="AX77">
            <v>0</v>
          </cell>
          <cell r="AY77">
            <v>0</v>
          </cell>
          <cell r="BA77">
            <v>0</v>
          </cell>
          <cell r="BB77">
            <v>2612996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</row>
        <row r="78">
          <cell r="D78">
            <v>228338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E78">
            <v>0</v>
          </cell>
          <cell r="AF78">
            <v>0</v>
          </cell>
          <cell r="AH78">
            <v>0</v>
          </cell>
          <cell r="AI78">
            <v>0</v>
          </cell>
          <cell r="AJ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S78">
            <v>0</v>
          </cell>
          <cell r="AT78">
            <v>0</v>
          </cell>
          <cell r="AU78">
            <v>0</v>
          </cell>
          <cell r="AW78">
            <v>0</v>
          </cell>
          <cell r="AX78">
            <v>0</v>
          </cell>
          <cell r="AY78">
            <v>0</v>
          </cell>
          <cell r="BA78">
            <v>0</v>
          </cell>
          <cell r="BB78">
            <v>228338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</row>
        <row r="79">
          <cell r="D79">
            <v>69840</v>
          </cell>
          <cell r="BB79">
            <v>69840</v>
          </cell>
          <cell r="BH79">
            <v>0</v>
          </cell>
        </row>
        <row r="80">
          <cell r="D80">
            <v>3452961</v>
          </cell>
        </row>
        <row r="81">
          <cell r="D81">
            <v>3452961</v>
          </cell>
          <cell r="M81">
            <v>0</v>
          </cell>
          <cell r="AA81">
            <v>0</v>
          </cell>
          <cell r="AB81">
            <v>3452961</v>
          </cell>
          <cell r="AH81">
            <v>0</v>
          </cell>
          <cell r="AL81">
            <v>0</v>
          </cell>
          <cell r="AM81">
            <v>0</v>
          </cell>
          <cell r="AS81">
            <v>0</v>
          </cell>
          <cell r="AT81">
            <v>0</v>
          </cell>
          <cell r="AU81">
            <v>0</v>
          </cell>
          <cell r="AW81">
            <v>0</v>
          </cell>
          <cell r="AX81">
            <v>0</v>
          </cell>
          <cell r="AY81">
            <v>0</v>
          </cell>
          <cell r="BA81">
            <v>0</v>
          </cell>
          <cell r="BB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</row>
        <row r="83">
          <cell r="D83">
            <v>175664</v>
          </cell>
        </row>
        <row r="84">
          <cell r="D84">
            <v>175664</v>
          </cell>
          <cell r="G84">
            <v>0</v>
          </cell>
          <cell r="H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E84">
            <v>0</v>
          </cell>
          <cell r="AF84">
            <v>0</v>
          </cell>
          <cell r="AH84">
            <v>0</v>
          </cell>
          <cell r="AI84">
            <v>0</v>
          </cell>
          <cell r="AJ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S84">
            <v>0</v>
          </cell>
          <cell r="AT84">
            <v>0</v>
          </cell>
          <cell r="AU84">
            <v>0</v>
          </cell>
          <cell r="AW84">
            <v>0</v>
          </cell>
          <cell r="AX84">
            <v>0</v>
          </cell>
          <cell r="AY84">
            <v>0</v>
          </cell>
          <cell r="BA84">
            <v>0</v>
          </cell>
          <cell r="BB84">
            <v>0</v>
          </cell>
          <cell r="BC84">
            <v>0</v>
          </cell>
          <cell r="BG84">
            <v>0</v>
          </cell>
          <cell r="BI84">
            <v>0</v>
          </cell>
          <cell r="BJ84">
            <v>21501</v>
          </cell>
          <cell r="BK84">
            <v>0</v>
          </cell>
          <cell r="BL84">
            <v>154163</v>
          </cell>
        </row>
        <row r="87">
          <cell r="D87">
            <v>750000</v>
          </cell>
          <cell r="G87">
            <v>0</v>
          </cell>
          <cell r="H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E87">
            <v>0</v>
          </cell>
          <cell r="AF87">
            <v>0</v>
          </cell>
          <cell r="AH87">
            <v>0</v>
          </cell>
          <cell r="AI87">
            <v>0</v>
          </cell>
          <cell r="AJ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S87">
            <v>0</v>
          </cell>
          <cell r="AT87">
            <v>0</v>
          </cell>
          <cell r="AU87">
            <v>0</v>
          </cell>
          <cell r="AW87">
            <v>0</v>
          </cell>
          <cell r="AX87">
            <v>0</v>
          </cell>
          <cell r="AY87">
            <v>0</v>
          </cell>
          <cell r="BA87">
            <v>0</v>
          </cell>
          <cell r="BB87">
            <v>0</v>
          </cell>
          <cell r="BC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R87">
            <v>750000</v>
          </cell>
        </row>
        <row r="88">
          <cell r="D88">
            <v>750000</v>
          </cell>
        </row>
        <row r="89">
          <cell r="D89">
            <v>750000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E89">
            <v>0</v>
          </cell>
          <cell r="AF89">
            <v>0</v>
          </cell>
          <cell r="AH89">
            <v>0</v>
          </cell>
          <cell r="AI89">
            <v>0</v>
          </cell>
          <cell r="AJ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S89">
            <v>0</v>
          </cell>
          <cell r="AT89">
            <v>0</v>
          </cell>
          <cell r="AU89">
            <v>0</v>
          </cell>
          <cell r="AW89">
            <v>0</v>
          </cell>
          <cell r="AX89">
            <v>0</v>
          </cell>
          <cell r="AY89">
            <v>0</v>
          </cell>
          <cell r="BA89">
            <v>0</v>
          </cell>
          <cell r="BB89">
            <v>0</v>
          </cell>
          <cell r="BC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R89">
            <v>750000</v>
          </cell>
        </row>
        <row r="91">
          <cell r="D91">
            <v>1617909</v>
          </cell>
          <cell r="G91">
            <v>0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E91">
            <v>0</v>
          </cell>
          <cell r="AF91">
            <v>0</v>
          </cell>
          <cell r="AH91">
            <v>0</v>
          </cell>
          <cell r="AI91">
            <v>0</v>
          </cell>
          <cell r="AJ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1617909</v>
          </cell>
          <cell r="AS91">
            <v>0</v>
          </cell>
          <cell r="AT91">
            <v>0</v>
          </cell>
          <cell r="AU91">
            <v>0</v>
          </cell>
          <cell r="AW91">
            <v>0</v>
          </cell>
          <cell r="AX91">
            <v>0</v>
          </cell>
          <cell r="AY91">
            <v>0</v>
          </cell>
          <cell r="BA91">
            <v>0</v>
          </cell>
          <cell r="BB91">
            <v>0</v>
          </cell>
          <cell r="BC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</row>
        <row r="92">
          <cell r="D92">
            <v>290950</v>
          </cell>
        </row>
        <row r="93">
          <cell r="D93">
            <v>290950</v>
          </cell>
          <cell r="G93">
            <v>0</v>
          </cell>
          <cell r="H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E93">
            <v>0</v>
          </cell>
          <cell r="AF93">
            <v>0</v>
          </cell>
          <cell r="AH93">
            <v>0</v>
          </cell>
          <cell r="AI93">
            <v>0</v>
          </cell>
          <cell r="AJ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290950</v>
          </cell>
          <cell r="AS93">
            <v>0</v>
          </cell>
          <cell r="AT93">
            <v>0</v>
          </cell>
          <cell r="AU93">
            <v>0</v>
          </cell>
          <cell r="AW93">
            <v>0</v>
          </cell>
          <cell r="AX93">
            <v>0</v>
          </cell>
          <cell r="AY93">
            <v>0</v>
          </cell>
          <cell r="BA93">
            <v>0</v>
          </cell>
          <cell r="BB93">
            <v>0</v>
          </cell>
          <cell r="BC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</row>
        <row r="94">
          <cell r="D94">
            <v>46365285</v>
          </cell>
        </row>
        <row r="95">
          <cell r="D95">
            <v>26268846</v>
          </cell>
          <cell r="G95">
            <v>9178862</v>
          </cell>
          <cell r="H95">
            <v>2193863</v>
          </cell>
          <cell r="J95">
            <v>0</v>
          </cell>
          <cell r="K95">
            <v>0</v>
          </cell>
          <cell r="L95">
            <v>12012000</v>
          </cell>
          <cell r="M95">
            <v>0</v>
          </cell>
          <cell r="N95">
            <v>15750</v>
          </cell>
          <cell r="O95">
            <v>393450</v>
          </cell>
          <cell r="Q95">
            <v>0</v>
          </cell>
          <cell r="R95">
            <v>0</v>
          </cell>
          <cell r="S95">
            <v>375000</v>
          </cell>
          <cell r="T95">
            <v>20000</v>
          </cell>
          <cell r="V95">
            <v>93518</v>
          </cell>
          <cell r="W95">
            <v>0</v>
          </cell>
          <cell r="X95">
            <v>978919</v>
          </cell>
          <cell r="Y95">
            <v>154309</v>
          </cell>
          <cell r="Z95">
            <v>3852</v>
          </cell>
          <cell r="AA95">
            <v>0</v>
          </cell>
          <cell r="AB95">
            <v>0</v>
          </cell>
          <cell r="AC95">
            <v>0</v>
          </cell>
          <cell r="AE95">
            <v>82500</v>
          </cell>
          <cell r="AF95">
            <v>662451</v>
          </cell>
          <cell r="AH95">
            <v>0</v>
          </cell>
          <cell r="AI95">
            <v>0</v>
          </cell>
          <cell r="AJ95">
            <v>375</v>
          </cell>
          <cell r="AL95">
            <v>0</v>
          </cell>
          <cell r="AM95">
            <v>1000</v>
          </cell>
          <cell r="AN95">
            <v>0</v>
          </cell>
          <cell r="AO95">
            <v>0</v>
          </cell>
          <cell r="AP95">
            <v>87997</v>
          </cell>
          <cell r="AS95">
            <v>0</v>
          </cell>
          <cell r="AT95">
            <v>0</v>
          </cell>
          <cell r="AU95">
            <v>0</v>
          </cell>
          <cell r="AW95">
            <v>0</v>
          </cell>
          <cell r="AX95">
            <v>0</v>
          </cell>
          <cell r="AY95">
            <v>0</v>
          </cell>
          <cell r="BA95">
            <v>0</v>
          </cell>
          <cell r="BB95">
            <v>0</v>
          </cell>
          <cell r="BC95">
            <v>0</v>
          </cell>
          <cell r="BG95">
            <v>15000</v>
          </cell>
          <cell r="BH95">
            <v>0</v>
          </cell>
          <cell r="BI95">
            <v>0</v>
          </cell>
          <cell r="BJ95">
            <v>0</v>
          </cell>
          <cell r="BL95">
            <v>0</v>
          </cell>
          <cell r="BO95">
            <v>0</v>
          </cell>
        </row>
        <row r="96">
          <cell r="D96">
            <v>0</v>
          </cell>
          <cell r="E96">
            <v>0</v>
          </cell>
          <cell r="G96">
            <v>0</v>
          </cell>
          <cell r="H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E96">
            <v>0</v>
          </cell>
          <cell r="AF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S96">
            <v>0</v>
          </cell>
          <cell r="AT96">
            <v>0</v>
          </cell>
          <cell r="AU96">
            <v>0</v>
          </cell>
          <cell r="AW96">
            <v>0</v>
          </cell>
          <cell r="AX96">
            <v>0</v>
          </cell>
          <cell r="AY96">
            <v>0</v>
          </cell>
          <cell r="BA96">
            <v>0</v>
          </cell>
          <cell r="BB96">
            <v>0</v>
          </cell>
          <cell r="BC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</row>
        <row r="97">
          <cell r="D97">
            <v>0</v>
          </cell>
          <cell r="E97">
            <v>0</v>
          </cell>
          <cell r="J97">
            <v>0</v>
          </cell>
          <cell r="K97">
            <v>0</v>
          </cell>
          <cell r="M97">
            <v>0</v>
          </cell>
          <cell r="N97">
            <v>0</v>
          </cell>
          <cell r="Q97">
            <v>0</v>
          </cell>
          <cell r="R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H97">
            <v>0</v>
          </cell>
          <cell r="AP97">
            <v>0</v>
          </cell>
          <cell r="AS97">
            <v>0</v>
          </cell>
          <cell r="AT97">
            <v>0</v>
          </cell>
          <cell r="AU97">
            <v>0</v>
          </cell>
          <cell r="AW97">
            <v>0</v>
          </cell>
          <cell r="AX97">
            <v>0</v>
          </cell>
          <cell r="AY97">
            <v>0</v>
          </cell>
          <cell r="BA97">
            <v>0</v>
          </cell>
          <cell r="BB97">
            <v>0</v>
          </cell>
          <cell r="BC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</row>
        <row r="98">
          <cell r="D98">
            <v>60000</v>
          </cell>
          <cell r="E98">
            <v>60000</v>
          </cell>
          <cell r="J98">
            <v>0</v>
          </cell>
          <cell r="K98">
            <v>0</v>
          </cell>
          <cell r="M98">
            <v>0</v>
          </cell>
          <cell r="N98">
            <v>0</v>
          </cell>
          <cell r="Q98">
            <v>0</v>
          </cell>
          <cell r="R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H98">
            <v>0</v>
          </cell>
          <cell r="AP98">
            <v>60000</v>
          </cell>
          <cell r="AS98">
            <v>0</v>
          </cell>
          <cell r="AT98">
            <v>0</v>
          </cell>
          <cell r="AU98">
            <v>0</v>
          </cell>
          <cell r="AW98">
            <v>0</v>
          </cell>
          <cell r="AX98">
            <v>0</v>
          </cell>
          <cell r="AY98">
            <v>0</v>
          </cell>
          <cell r="BA98">
            <v>0</v>
          </cell>
          <cell r="BB98">
            <v>0</v>
          </cell>
          <cell r="BC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</row>
        <row r="99">
          <cell r="D99">
            <v>507411</v>
          </cell>
          <cell r="E99">
            <v>507411</v>
          </cell>
          <cell r="J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H99">
            <v>507411</v>
          </cell>
          <cell r="AP99">
            <v>0</v>
          </cell>
          <cell r="AS99">
            <v>0</v>
          </cell>
          <cell r="AT99">
            <v>0</v>
          </cell>
          <cell r="AU99">
            <v>0</v>
          </cell>
          <cell r="AW99">
            <v>0</v>
          </cell>
          <cell r="AX99">
            <v>0</v>
          </cell>
          <cell r="AY99">
            <v>0</v>
          </cell>
          <cell r="BA99">
            <v>0</v>
          </cell>
          <cell r="BB99">
            <v>0</v>
          </cell>
          <cell r="BC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</row>
        <row r="100">
          <cell r="D100">
            <v>6471258</v>
          </cell>
          <cell r="G100">
            <v>207778</v>
          </cell>
          <cell r="H100">
            <v>51944</v>
          </cell>
          <cell r="J100">
            <v>0</v>
          </cell>
          <cell r="K100">
            <v>0</v>
          </cell>
          <cell r="L100">
            <v>5150000</v>
          </cell>
          <cell r="M100">
            <v>0</v>
          </cell>
          <cell r="N100">
            <v>0</v>
          </cell>
          <cell r="O100">
            <v>411048</v>
          </cell>
          <cell r="Q100">
            <v>0</v>
          </cell>
          <cell r="R100">
            <v>0</v>
          </cell>
          <cell r="S100">
            <v>0</v>
          </cell>
          <cell r="T100">
            <v>3600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E100">
            <v>0</v>
          </cell>
          <cell r="AF100">
            <v>0</v>
          </cell>
          <cell r="AH100">
            <v>0</v>
          </cell>
          <cell r="AI100">
            <v>6800</v>
          </cell>
          <cell r="AJ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606088</v>
          </cell>
          <cell r="AS100">
            <v>0</v>
          </cell>
          <cell r="AT100">
            <v>0</v>
          </cell>
          <cell r="AU100">
            <v>0</v>
          </cell>
          <cell r="AW100">
            <v>0</v>
          </cell>
          <cell r="AX100">
            <v>0</v>
          </cell>
          <cell r="AY100">
            <v>0</v>
          </cell>
          <cell r="BA100">
            <v>0</v>
          </cell>
          <cell r="BB100">
            <v>0</v>
          </cell>
          <cell r="BC100">
            <v>0</v>
          </cell>
          <cell r="BG100">
            <v>34000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</row>
        <row r="102">
          <cell r="D102">
            <v>2407378</v>
          </cell>
          <cell r="G102">
            <v>647729</v>
          </cell>
          <cell r="H102">
            <v>161930</v>
          </cell>
          <cell r="J102">
            <v>3850</v>
          </cell>
          <cell r="K102">
            <v>20500</v>
          </cell>
          <cell r="L102">
            <v>0</v>
          </cell>
          <cell r="M102">
            <v>0</v>
          </cell>
          <cell r="N102">
            <v>62520</v>
          </cell>
          <cell r="O102">
            <v>600277</v>
          </cell>
          <cell r="Q102">
            <v>0</v>
          </cell>
          <cell r="R102">
            <v>0</v>
          </cell>
          <cell r="S102">
            <v>6000</v>
          </cell>
          <cell r="T102">
            <v>23300</v>
          </cell>
          <cell r="V102">
            <v>19270</v>
          </cell>
          <cell r="W102">
            <v>247361</v>
          </cell>
          <cell r="X102">
            <v>63106</v>
          </cell>
          <cell r="Y102">
            <v>79616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E102">
            <v>74116</v>
          </cell>
          <cell r="AF102">
            <v>32460</v>
          </cell>
          <cell r="AH102">
            <v>0</v>
          </cell>
          <cell r="AI102">
            <v>18910</v>
          </cell>
          <cell r="AJ102">
            <v>4364</v>
          </cell>
          <cell r="AL102">
            <v>0</v>
          </cell>
          <cell r="AM102">
            <v>0</v>
          </cell>
          <cell r="AN102">
            <v>0</v>
          </cell>
          <cell r="AO102">
            <v>43000</v>
          </cell>
          <cell r="AP102">
            <v>64719</v>
          </cell>
          <cell r="AS102">
            <v>0</v>
          </cell>
          <cell r="AT102">
            <v>0</v>
          </cell>
          <cell r="AU102">
            <v>0</v>
          </cell>
          <cell r="AW102">
            <v>0</v>
          </cell>
          <cell r="AX102">
            <v>0</v>
          </cell>
          <cell r="AY102">
            <v>0</v>
          </cell>
          <cell r="BA102">
            <v>0</v>
          </cell>
          <cell r="BB102">
            <v>0</v>
          </cell>
          <cell r="BC102">
            <v>0</v>
          </cell>
          <cell r="BG102">
            <v>234350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</row>
        <row r="103">
          <cell r="D103">
            <v>42000</v>
          </cell>
          <cell r="G103">
            <v>0</v>
          </cell>
          <cell r="H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4000</v>
          </cell>
          <cell r="O103">
            <v>7000</v>
          </cell>
          <cell r="Q103">
            <v>0</v>
          </cell>
          <cell r="R103">
            <v>0</v>
          </cell>
          <cell r="S103">
            <v>0</v>
          </cell>
          <cell r="T103">
            <v>2000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E103">
            <v>3000</v>
          </cell>
          <cell r="AF103">
            <v>0</v>
          </cell>
          <cell r="AH103">
            <v>0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7000</v>
          </cell>
          <cell r="AS103">
            <v>0</v>
          </cell>
          <cell r="AT103">
            <v>0</v>
          </cell>
          <cell r="AU103">
            <v>0</v>
          </cell>
          <cell r="AW103">
            <v>0</v>
          </cell>
          <cell r="AX103">
            <v>0</v>
          </cell>
          <cell r="AY103">
            <v>0</v>
          </cell>
          <cell r="BA103">
            <v>0</v>
          </cell>
          <cell r="BB103">
            <v>0</v>
          </cell>
          <cell r="BC103">
            <v>0</v>
          </cell>
          <cell r="BG103">
            <v>19000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</row>
        <row r="104">
          <cell r="D104">
            <v>4000000</v>
          </cell>
          <cell r="G104">
            <v>1600000</v>
          </cell>
          <cell r="H104">
            <v>400000</v>
          </cell>
          <cell r="J104">
            <v>500000</v>
          </cell>
          <cell r="K104">
            <v>5000</v>
          </cell>
          <cell r="L104">
            <v>0</v>
          </cell>
          <cell r="M104">
            <v>0</v>
          </cell>
          <cell r="N104">
            <v>30000</v>
          </cell>
          <cell r="O104">
            <v>300000</v>
          </cell>
          <cell r="Q104">
            <v>0</v>
          </cell>
          <cell r="R104">
            <v>0</v>
          </cell>
          <cell r="S104">
            <v>0</v>
          </cell>
          <cell r="T104">
            <v>16000</v>
          </cell>
          <cell r="V104">
            <v>50000</v>
          </cell>
          <cell r="W104">
            <v>0</v>
          </cell>
          <cell r="X104">
            <v>71059</v>
          </cell>
          <cell r="Y104">
            <v>73395</v>
          </cell>
          <cell r="Z104">
            <v>5822</v>
          </cell>
          <cell r="AA104">
            <v>0</v>
          </cell>
          <cell r="AB104">
            <v>0</v>
          </cell>
          <cell r="AC104">
            <v>26163</v>
          </cell>
          <cell r="AE104">
            <v>60001</v>
          </cell>
          <cell r="AF104">
            <v>300000</v>
          </cell>
          <cell r="AH104">
            <v>0</v>
          </cell>
          <cell r="AI104">
            <v>10000</v>
          </cell>
          <cell r="AJ104">
            <v>5000</v>
          </cell>
          <cell r="AL104">
            <v>0</v>
          </cell>
          <cell r="AM104">
            <v>0</v>
          </cell>
          <cell r="AN104">
            <v>88121</v>
          </cell>
          <cell r="AO104">
            <v>20000</v>
          </cell>
          <cell r="AP104">
            <v>39439</v>
          </cell>
          <cell r="AS104">
            <v>0</v>
          </cell>
          <cell r="AT104">
            <v>0</v>
          </cell>
          <cell r="AU104">
            <v>0</v>
          </cell>
          <cell r="AW104">
            <v>0</v>
          </cell>
          <cell r="AX104">
            <v>0</v>
          </cell>
          <cell r="AY104">
            <v>0</v>
          </cell>
          <cell r="BA104">
            <v>0</v>
          </cell>
          <cell r="BB104">
            <v>0</v>
          </cell>
          <cell r="BC104">
            <v>0</v>
          </cell>
          <cell r="BG104">
            <v>400000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</row>
        <row r="105">
          <cell r="D105">
            <v>213192</v>
          </cell>
          <cell r="G105">
            <v>92000</v>
          </cell>
          <cell r="H105">
            <v>23000</v>
          </cell>
          <cell r="J105">
            <v>2000</v>
          </cell>
          <cell r="K105">
            <v>35092</v>
          </cell>
          <cell r="L105">
            <v>0</v>
          </cell>
          <cell r="M105">
            <v>0</v>
          </cell>
          <cell r="N105">
            <v>0</v>
          </cell>
          <cell r="O105">
            <v>30000</v>
          </cell>
          <cell r="Q105">
            <v>0</v>
          </cell>
          <cell r="R105">
            <v>0</v>
          </cell>
          <cell r="S105">
            <v>0</v>
          </cell>
          <cell r="T105">
            <v>12600</v>
          </cell>
          <cell r="V105">
            <v>2000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E105">
            <v>10000</v>
          </cell>
          <cell r="AF105">
            <v>0</v>
          </cell>
          <cell r="AH105">
            <v>0</v>
          </cell>
          <cell r="AI105">
            <v>2500</v>
          </cell>
          <cell r="AJ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4000</v>
          </cell>
          <cell r="AS105">
            <v>0</v>
          </cell>
          <cell r="AT105">
            <v>0</v>
          </cell>
          <cell r="AU105">
            <v>0</v>
          </cell>
          <cell r="AW105">
            <v>0</v>
          </cell>
          <cell r="AX105">
            <v>0</v>
          </cell>
          <cell r="AY105">
            <v>0</v>
          </cell>
          <cell r="BA105">
            <v>0</v>
          </cell>
          <cell r="BB105">
            <v>0</v>
          </cell>
          <cell r="BC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</row>
        <row r="106">
          <cell r="D106">
            <v>5500000</v>
          </cell>
          <cell r="G106">
            <v>585000</v>
          </cell>
          <cell r="H106">
            <v>147000</v>
          </cell>
          <cell r="J106">
            <v>0</v>
          </cell>
          <cell r="L106">
            <v>3670000</v>
          </cell>
          <cell r="M106">
            <v>0</v>
          </cell>
          <cell r="N106">
            <v>100000</v>
          </cell>
          <cell r="O106">
            <v>100000</v>
          </cell>
          <cell r="Q106">
            <v>0</v>
          </cell>
          <cell r="R106">
            <v>0</v>
          </cell>
          <cell r="S106">
            <v>200000</v>
          </cell>
          <cell r="T106">
            <v>20000</v>
          </cell>
          <cell r="V106">
            <v>100000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E106">
            <v>250000</v>
          </cell>
          <cell r="AF106">
            <v>100000</v>
          </cell>
          <cell r="AH106">
            <v>0</v>
          </cell>
          <cell r="AI106">
            <v>0</v>
          </cell>
          <cell r="AJ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118000</v>
          </cell>
          <cell r="AP106">
            <v>60000</v>
          </cell>
          <cell r="AS106">
            <v>0</v>
          </cell>
          <cell r="AT106">
            <v>0</v>
          </cell>
          <cell r="AU106">
            <v>0</v>
          </cell>
          <cell r="AW106">
            <v>0</v>
          </cell>
          <cell r="AX106">
            <v>0</v>
          </cell>
          <cell r="AY106">
            <v>0</v>
          </cell>
          <cell r="BA106">
            <v>0</v>
          </cell>
          <cell r="BB106">
            <v>0</v>
          </cell>
          <cell r="BC106">
            <v>0</v>
          </cell>
          <cell r="BG106">
            <v>50000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</row>
        <row r="107">
          <cell r="D107">
            <v>895200</v>
          </cell>
          <cell r="G107">
            <v>0</v>
          </cell>
          <cell r="H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410000</v>
          </cell>
          <cell r="O107">
            <v>199200</v>
          </cell>
          <cell r="Q107">
            <v>0</v>
          </cell>
          <cell r="R107">
            <v>0</v>
          </cell>
          <cell r="S107">
            <v>0</v>
          </cell>
          <cell r="T107">
            <v>10834</v>
          </cell>
          <cell r="V107">
            <v>6000</v>
          </cell>
          <cell r="W107">
            <v>0</v>
          </cell>
          <cell r="X107">
            <v>6689</v>
          </cell>
          <cell r="Y107">
            <v>4751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E107">
            <v>11500</v>
          </cell>
          <cell r="AF107">
            <v>0</v>
          </cell>
          <cell r="AH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66000</v>
          </cell>
          <cell r="AP107">
            <v>120226</v>
          </cell>
          <cell r="AS107">
            <v>0</v>
          </cell>
          <cell r="AT107">
            <v>0</v>
          </cell>
          <cell r="AU107">
            <v>0</v>
          </cell>
          <cell r="AW107">
            <v>0</v>
          </cell>
          <cell r="AX107">
            <v>0</v>
          </cell>
          <cell r="AY107">
            <v>0</v>
          </cell>
          <cell r="BA107">
            <v>0</v>
          </cell>
          <cell r="BB107">
            <v>0</v>
          </cell>
          <cell r="BC107">
            <v>0</v>
          </cell>
          <cell r="BG107">
            <v>60000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</row>
        <row r="108">
          <cell r="D108">
            <v>13373642</v>
          </cell>
          <cell r="BC108">
            <v>0</v>
          </cell>
        </row>
        <row r="109">
          <cell r="D109">
            <v>27106</v>
          </cell>
          <cell r="G109">
            <v>0</v>
          </cell>
          <cell r="H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E109">
            <v>0</v>
          </cell>
          <cell r="AF109">
            <v>0</v>
          </cell>
          <cell r="AH109">
            <v>0</v>
          </cell>
          <cell r="AI109">
            <v>0</v>
          </cell>
          <cell r="AJ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S109">
            <v>0</v>
          </cell>
          <cell r="AT109">
            <v>0</v>
          </cell>
          <cell r="AU109">
            <v>0</v>
          </cell>
          <cell r="AW109">
            <v>0</v>
          </cell>
          <cell r="AX109">
            <v>0</v>
          </cell>
          <cell r="AY109">
            <v>0</v>
          </cell>
          <cell r="BA109">
            <v>0</v>
          </cell>
          <cell r="BB109">
            <v>0</v>
          </cell>
          <cell r="BC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R109">
            <v>27106</v>
          </cell>
        </row>
        <row r="110">
          <cell r="D110">
            <v>21558</v>
          </cell>
          <cell r="G110">
            <v>0</v>
          </cell>
          <cell r="H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E110">
            <v>0</v>
          </cell>
          <cell r="AF110">
            <v>0</v>
          </cell>
          <cell r="AH110">
            <v>0</v>
          </cell>
          <cell r="AI110">
            <v>0</v>
          </cell>
          <cell r="AJ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S110">
            <v>0</v>
          </cell>
          <cell r="AT110">
            <v>0</v>
          </cell>
          <cell r="AU110">
            <v>0</v>
          </cell>
          <cell r="AW110">
            <v>0</v>
          </cell>
          <cell r="AX110">
            <v>0</v>
          </cell>
          <cell r="AY110">
            <v>0</v>
          </cell>
          <cell r="BA110">
            <v>0</v>
          </cell>
          <cell r="BB110">
            <v>0</v>
          </cell>
          <cell r="BC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R110">
            <v>21558</v>
          </cell>
        </row>
        <row r="111">
          <cell r="D111">
            <v>1088</v>
          </cell>
          <cell r="G111">
            <v>0</v>
          </cell>
          <cell r="H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E111">
            <v>0</v>
          </cell>
          <cell r="AF111">
            <v>0</v>
          </cell>
          <cell r="AH111">
            <v>0</v>
          </cell>
          <cell r="AI111">
            <v>0</v>
          </cell>
          <cell r="AJ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S111">
            <v>0</v>
          </cell>
          <cell r="AT111">
            <v>0</v>
          </cell>
          <cell r="AU111">
            <v>0</v>
          </cell>
          <cell r="AW111">
            <v>0</v>
          </cell>
          <cell r="AX111">
            <v>0</v>
          </cell>
          <cell r="AY111">
            <v>0</v>
          </cell>
          <cell r="BA111">
            <v>0</v>
          </cell>
          <cell r="BB111">
            <v>0</v>
          </cell>
          <cell r="BC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R111">
            <v>1088</v>
          </cell>
        </row>
        <row r="112">
          <cell r="D112">
            <v>1088</v>
          </cell>
          <cell r="G112">
            <v>0</v>
          </cell>
          <cell r="H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E112">
            <v>0</v>
          </cell>
          <cell r="AF112">
            <v>0</v>
          </cell>
          <cell r="AH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S112">
            <v>0</v>
          </cell>
          <cell r="AT112">
            <v>0</v>
          </cell>
          <cell r="AU112">
            <v>0</v>
          </cell>
          <cell r="AW112">
            <v>0</v>
          </cell>
          <cell r="AX112">
            <v>0</v>
          </cell>
          <cell r="AY112">
            <v>0</v>
          </cell>
          <cell r="BA112">
            <v>0</v>
          </cell>
          <cell r="BB112">
            <v>0</v>
          </cell>
          <cell r="BC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R112">
            <v>1088</v>
          </cell>
        </row>
        <row r="113">
          <cell r="D113">
            <v>7804471</v>
          </cell>
          <cell r="G113">
            <v>0</v>
          </cell>
          <cell r="H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E113">
            <v>0</v>
          </cell>
          <cell r="AF113">
            <v>0</v>
          </cell>
          <cell r="AH113">
            <v>0</v>
          </cell>
          <cell r="AI113">
            <v>0</v>
          </cell>
          <cell r="AJ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S113">
            <v>0</v>
          </cell>
          <cell r="AT113">
            <v>0</v>
          </cell>
          <cell r="AU113">
            <v>0</v>
          </cell>
          <cell r="AW113">
            <v>0</v>
          </cell>
          <cell r="AX113">
            <v>0</v>
          </cell>
          <cell r="AY113">
            <v>0</v>
          </cell>
          <cell r="BA113">
            <v>0</v>
          </cell>
          <cell r="BB113">
            <v>0</v>
          </cell>
          <cell r="BC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R113">
            <v>7804471</v>
          </cell>
        </row>
        <row r="114">
          <cell r="D114">
            <v>391754</v>
          </cell>
          <cell r="G114">
            <v>0</v>
          </cell>
          <cell r="H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E114">
            <v>0</v>
          </cell>
          <cell r="AF114">
            <v>0</v>
          </cell>
          <cell r="AH114">
            <v>0</v>
          </cell>
          <cell r="AI114">
            <v>0</v>
          </cell>
          <cell r="AJ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S114">
            <v>0</v>
          </cell>
          <cell r="AT114">
            <v>0</v>
          </cell>
          <cell r="AU114">
            <v>0</v>
          </cell>
          <cell r="AX114">
            <v>0</v>
          </cell>
          <cell r="BA114">
            <v>0</v>
          </cell>
          <cell r="BB114">
            <v>0</v>
          </cell>
          <cell r="BC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R114">
            <v>391754</v>
          </cell>
        </row>
        <row r="115">
          <cell r="D115">
            <v>3224840</v>
          </cell>
          <cell r="G115">
            <v>0</v>
          </cell>
          <cell r="H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E115">
            <v>0</v>
          </cell>
          <cell r="AF115">
            <v>0</v>
          </cell>
          <cell r="AH115">
            <v>0</v>
          </cell>
          <cell r="AI115">
            <v>0</v>
          </cell>
          <cell r="AJ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S115">
            <v>0</v>
          </cell>
          <cell r="AT115">
            <v>0</v>
          </cell>
          <cell r="AU115">
            <v>0</v>
          </cell>
          <cell r="AX115">
            <v>0</v>
          </cell>
          <cell r="AY115">
            <v>0</v>
          </cell>
          <cell r="BA115">
            <v>0</v>
          </cell>
          <cell r="BB115">
            <v>0</v>
          </cell>
          <cell r="BC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R115">
            <v>3224840</v>
          </cell>
        </row>
        <row r="116">
          <cell r="D116">
            <v>141561</v>
          </cell>
          <cell r="G116">
            <v>0</v>
          </cell>
          <cell r="H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E116">
            <v>0</v>
          </cell>
          <cell r="AF116">
            <v>0</v>
          </cell>
          <cell r="AH116">
            <v>0</v>
          </cell>
          <cell r="AI116">
            <v>0</v>
          </cell>
          <cell r="AJ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S116">
            <v>0</v>
          </cell>
          <cell r="AT116">
            <v>0</v>
          </cell>
          <cell r="AU116">
            <v>0</v>
          </cell>
          <cell r="AX116">
            <v>0</v>
          </cell>
          <cell r="AY116">
            <v>0</v>
          </cell>
          <cell r="BA116">
            <v>0</v>
          </cell>
          <cell r="BB116">
            <v>0</v>
          </cell>
          <cell r="BC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R116">
            <v>141561</v>
          </cell>
        </row>
        <row r="117">
          <cell r="D117">
            <v>86318</v>
          </cell>
          <cell r="G117">
            <v>0</v>
          </cell>
          <cell r="H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E117">
            <v>0</v>
          </cell>
          <cell r="AF117">
            <v>0</v>
          </cell>
          <cell r="AH117">
            <v>0</v>
          </cell>
          <cell r="AI117">
            <v>0</v>
          </cell>
          <cell r="AJ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S117">
            <v>0</v>
          </cell>
          <cell r="AT117">
            <v>0</v>
          </cell>
          <cell r="AU117">
            <v>0</v>
          </cell>
          <cell r="AX117">
            <v>0</v>
          </cell>
          <cell r="AY117">
            <v>0</v>
          </cell>
          <cell r="BA117">
            <v>0</v>
          </cell>
          <cell r="BB117">
            <v>0</v>
          </cell>
          <cell r="BC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R117">
            <v>86318</v>
          </cell>
        </row>
        <row r="118">
          <cell r="D118">
            <v>0</v>
          </cell>
          <cell r="G118">
            <v>0</v>
          </cell>
          <cell r="H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E118">
            <v>0</v>
          </cell>
          <cell r="AF118">
            <v>0</v>
          </cell>
          <cell r="AH118">
            <v>0</v>
          </cell>
          <cell r="AI118">
            <v>0</v>
          </cell>
          <cell r="AJ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S118">
            <v>0</v>
          </cell>
          <cell r="AT118">
            <v>0</v>
          </cell>
          <cell r="AU118">
            <v>0</v>
          </cell>
          <cell r="AX118">
            <v>0</v>
          </cell>
          <cell r="AY118">
            <v>0</v>
          </cell>
          <cell r="BA118">
            <v>0</v>
          </cell>
          <cell r="BB118">
            <v>0</v>
          </cell>
          <cell r="BC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R118">
            <v>0</v>
          </cell>
        </row>
        <row r="119">
          <cell r="D119">
            <v>30000</v>
          </cell>
          <cell r="G119">
            <v>0</v>
          </cell>
          <cell r="H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AA119">
            <v>0</v>
          </cell>
          <cell r="AH119">
            <v>0</v>
          </cell>
          <cell r="AI119">
            <v>0</v>
          </cell>
          <cell r="AJ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S119">
            <v>0</v>
          </cell>
          <cell r="AT119">
            <v>0</v>
          </cell>
          <cell r="AU119">
            <v>0</v>
          </cell>
          <cell r="AX119">
            <v>0</v>
          </cell>
          <cell r="AY119">
            <v>0</v>
          </cell>
          <cell r="BA119">
            <v>0</v>
          </cell>
          <cell r="BB119">
            <v>0</v>
          </cell>
          <cell r="BC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R119">
            <v>30000</v>
          </cell>
        </row>
        <row r="120">
          <cell r="D120">
            <v>0</v>
          </cell>
          <cell r="G120">
            <v>0</v>
          </cell>
          <cell r="H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AA120">
            <v>0</v>
          </cell>
          <cell r="AH120">
            <v>0</v>
          </cell>
          <cell r="AI120">
            <v>0</v>
          </cell>
          <cell r="AJ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S120">
            <v>0</v>
          </cell>
          <cell r="AT120">
            <v>0</v>
          </cell>
          <cell r="AU120">
            <v>0</v>
          </cell>
          <cell r="AX120">
            <v>0</v>
          </cell>
          <cell r="AY120">
            <v>0</v>
          </cell>
          <cell r="BA120">
            <v>0</v>
          </cell>
          <cell r="BB120">
            <v>0</v>
          </cell>
          <cell r="BC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R120">
            <v>0</v>
          </cell>
        </row>
        <row r="121">
          <cell r="D121">
            <v>0</v>
          </cell>
          <cell r="G121">
            <v>0</v>
          </cell>
          <cell r="H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E121">
            <v>0</v>
          </cell>
          <cell r="AF121">
            <v>0</v>
          </cell>
          <cell r="AH121">
            <v>0</v>
          </cell>
          <cell r="AI121">
            <v>0</v>
          </cell>
          <cell r="AJ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S121">
            <v>0</v>
          </cell>
          <cell r="AT121">
            <v>0</v>
          </cell>
          <cell r="AU121">
            <v>0</v>
          </cell>
          <cell r="AW121">
            <v>0</v>
          </cell>
          <cell r="AX121">
            <v>0</v>
          </cell>
          <cell r="AY121">
            <v>0</v>
          </cell>
          <cell r="BA121">
            <v>0</v>
          </cell>
          <cell r="BB121">
            <v>0</v>
          </cell>
          <cell r="BC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R121">
            <v>0</v>
          </cell>
        </row>
        <row r="122">
          <cell r="D122">
            <v>1643858</v>
          </cell>
          <cell r="G122">
            <v>0</v>
          </cell>
          <cell r="H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E122">
            <v>0</v>
          </cell>
          <cell r="AF122">
            <v>0</v>
          </cell>
          <cell r="AH122">
            <v>0</v>
          </cell>
          <cell r="AI122">
            <v>0</v>
          </cell>
          <cell r="AJ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S122">
            <v>0</v>
          </cell>
          <cell r="AT122">
            <v>0</v>
          </cell>
          <cell r="AU122">
            <v>0</v>
          </cell>
          <cell r="AX122">
            <v>0</v>
          </cell>
          <cell r="AY122">
            <v>0</v>
          </cell>
          <cell r="BA122">
            <v>0</v>
          </cell>
          <cell r="BB122">
            <v>0</v>
          </cell>
          <cell r="BC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R122">
            <v>1643858</v>
          </cell>
        </row>
        <row r="124">
          <cell r="D124">
            <v>29770597</v>
          </cell>
        </row>
        <row r="125">
          <cell r="D125">
            <v>0</v>
          </cell>
          <cell r="G125">
            <v>0</v>
          </cell>
          <cell r="H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E125">
            <v>0</v>
          </cell>
          <cell r="AF125">
            <v>0</v>
          </cell>
          <cell r="AH125">
            <v>0</v>
          </cell>
          <cell r="AI125">
            <v>0</v>
          </cell>
          <cell r="AJ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S125">
            <v>0</v>
          </cell>
          <cell r="AT125">
            <v>0</v>
          </cell>
          <cell r="AU125">
            <v>0</v>
          </cell>
          <cell r="AW125">
            <v>0</v>
          </cell>
          <cell r="AX125">
            <v>0</v>
          </cell>
          <cell r="AY125">
            <v>0</v>
          </cell>
          <cell r="BA125">
            <v>0</v>
          </cell>
          <cell r="BB125">
            <v>0</v>
          </cell>
          <cell r="BC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</row>
        <row r="126">
          <cell r="D126">
            <v>0</v>
          </cell>
          <cell r="G126">
            <v>0</v>
          </cell>
          <cell r="H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E126">
            <v>0</v>
          </cell>
          <cell r="AF126">
            <v>0</v>
          </cell>
          <cell r="AH126">
            <v>0</v>
          </cell>
          <cell r="AI126">
            <v>0</v>
          </cell>
          <cell r="AJ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S126">
            <v>0</v>
          </cell>
          <cell r="AT126">
            <v>0</v>
          </cell>
          <cell r="AU126">
            <v>0</v>
          </cell>
          <cell r="AW126">
            <v>0</v>
          </cell>
          <cell r="AX126">
            <v>0</v>
          </cell>
          <cell r="AY126">
            <v>0</v>
          </cell>
          <cell r="BA126">
            <v>0</v>
          </cell>
          <cell r="BB126">
            <v>0</v>
          </cell>
          <cell r="BC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</row>
        <row r="127">
          <cell r="D127">
            <v>0</v>
          </cell>
          <cell r="G127">
            <v>0</v>
          </cell>
          <cell r="H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E127">
            <v>0</v>
          </cell>
          <cell r="AF127">
            <v>0</v>
          </cell>
          <cell r="AH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S127">
            <v>0</v>
          </cell>
          <cell r="AT127">
            <v>0</v>
          </cell>
          <cell r="AU127">
            <v>0</v>
          </cell>
          <cell r="AW127">
            <v>0</v>
          </cell>
          <cell r="AX127">
            <v>0</v>
          </cell>
          <cell r="AY127">
            <v>0</v>
          </cell>
          <cell r="BA127">
            <v>0</v>
          </cell>
          <cell r="BB127">
            <v>0</v>
          </cell>
          <cell r="BC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</row>
        <row r="128">
          <cell r="D128">
            <v>0</v>
          </cell>
          <cell r="G128">
            <v>0</v>
          </cell>
          <cell r="H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E128">
            <v>0</v>
          </cell>
          <cell r="AF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S128">
            <v>0</v>
          </cell>
          <cell r="AT128">
            <v>0</v>
          </cell>
          <cell r="AU128">
            <v>0</v>
          </cell>
          <cell r="AW128">
            <v>0</v>
          </cell>
          <cell r="AX128">
            <v>0</v>
          </cell>
          <cell r="AY128">
            <v>0</v>
          </cell>
          <cell r="BA128">
            <v>0</v>
          </cell>
          <cell r="BB128">
            <v>0</v>
          </cell>
          <cell r="BC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</row>
        <row r="129">
          <cell r="D129">
            <v>7013953</v>
          </cell>
          <cell r="G129">
            <v>0</v>
          </cell>
          <cell r="H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E129">
            <v>0</v>
          </cell>
          <cell r="AF129">
            <v>0</v>
          </cell>
          <cell r="AH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S129">
            <v>0</v>
          </cell>
          <cell r="AT129">
            <v>0</v>
          </cell>
          <cell r="AU129">
            <v>0</v>
          </cell>
          <cell r="AW129">
            <v>7013953</v>
          </cell>
          <cell r="AX129">
            <v>0</v>
          </cell>
          <cell r="AY129">
            <v>0</v>
          </cell>
          <cell r="BA129">
            <v>0</v>
          </cell>
          <cell r="BB129">
            <v>0</v>
          </cell>
          <cell r="BC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</row>
        <row r="130">
          <cell r="D130">
            <v>700000</v>
          </cell>
          <cell r="G130">
            <v>0</v>
          </cell>
          <cell r="H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E130">
            <v>0</v>
          </cell>
          <cell r="AF130">
            <v>0</v>
          </cell>
          <cell r="AH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S130">
            <v>0</v>
          </cell>
          <cell r="AT130">
            <v>0</v>
          </cell>
          <cell r="AU130">
            <v>0</v>
          </cell>
          <cell r="AW130">
            <v>700000</v>
          </cell>
          <cell r="AX130">
            <v>0</v>
          </cell>
          <cell r="AY130">
            <v>0</v>
          </cell>
          <cell r="BA130">
            <v>0</v>
          </cell>
          <cell r="BB130">
            <v>0</v>
          </cell>
          <cell r="BC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</row>
        <row r="131">
          <cell r="D131">
            <v>22056644</v>
          </cell>
          <cell r="G131">
            <v>0</v>
          </cell>
          <cell r="H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E131">
            <v>0</v>
          </cell>
          <cell r="AF131">
            <v>0</v>
          </cell>
          <cell r="AH131">
            <v>0</v>
          </cell>
          <cell r="AI131">
            <v>0</v>
          </cell>
          <cell r="AJ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S131">
            <v>0</v>
          </cell>
          <cell r="AT131">
            <v>0</v>
          </cell>
          <cell r="AU131">
            <v>0</v>
          </cell>
          <cell r="AW131">
            <v>22056644</v>
          </cell>
          <cell r="AX131">
            <v>0</v>
          </cell>
          <cell r="AY131">
            <v>0</v>
          </cell>
          <cell r="BA131">
            <v>0</v>
          </cell>
          <cell r="BB131">
            <v>0</v>
          </cell>
          <cell r="BC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</row>
        <row r="132">
          <cell r="D132">
            <v>1882650</v>
          </cell>
        </row>
        <row r="133">
          <cell r="D133">
            <v>1882650</v>
          </cell>
          <cell r="G133">
            <v>0</v>
          </cell>
          <cell r="H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E133">
            <v>0</v>
          </cell>
          <cell r="AF133">
            <v>0</v>
          </cell>
          <cell r="AH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S133">
            <v>0</v>
          </cell>
          <cell r="AT133">
            <v>0</v>
          </cell>
          <cell r="AU133">
            <v>0</v>
          </cell>
          <cell r="AW133">
            <v>0</v>
          </cell>
          <cell r="AX133">
            <v>0</v>
          </cell>
          <cell r="AY133">
            <v>1882650</v>
          </cell>
          <cell r="BA133">
            <v>0</v>
          </cell>
          <cell r="BB133">
            <v>0</v>
          </cell>
          <cell r="BC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</row>
        <row r="134">
          <cell r="W134">
            <v>8120523</v>
          </cell>
          <cell r="X134">
            <v>2371930</v>
          </cell>
          <cell r="Y134">
            <v>1665792</v>
          </cell>
          <cell r="AB134">
            <v>3452961</v>
          </cell>
          <cell r="AC134">
            <v>43741</v>
          </cell>
        </row>
        <row r="155">
          <cell r="F155">
            <v>52287464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_2021"/>
      <sheetName val="Численность_1.01.21"/>
      <sheetName val="Показатели_сети"/>
      <sheetName val="МБ_отношения"/>
      <sheetName val="Параметры_бюджета"/>
      <sheetName val="Приложение_№1"/>
      <sheetName val="Приложение_№2"/>
      <sheetName val="Приложение_№3"/>
      <sheetName val="Приложение_№4"/>
      <sheetName val="Приложение_№5"/>
      <sheetName val="Приложение_№6"/>
      <sheetName val="Приложение_№7"/>
      <sheetName val="Приложение 8"/>
      <sheetName val="Свод_расходов"/>
      <sheetName val="Свод_расходов_2"/>
      <sheetName val="Расшифровка_расходов"/>
      <sheetName val="Ст.110100_0100.010"/>
      <sheetName val="Ст.110100_0401.035"/>
      <sheetName val="Ст.110100_0501.038"/>
      <sheetName val="Ст.110100_1202.178"/>
      <sheetName val="Ст.110100_1301.051"/>
      <sheetName val="Ст.110100_1303.053"/>
      <sheetName val="Ст.110100_1303.053.1"/>
      <sheetName val="Ст.110100_1303.054"/>
      <sheetName val="Ст.110100_1303.054.1"/>
      <sheetName val="Ст.110100_1303.057"/>
      <sheetName val="Ст.110100_1303.057.1"/>
      <sheetName val="Ст.110100_1308.068"/>
      <sheetName val="Ст.110100_1309.070_УНО"/>
      <sheetName val="Ст.110100_1309.070_УК"/>
      <sheetName val="Ст.110100_1309.070_УФКиС"/>
      <sheetName val="Ст.110100_1309.073"/>
      <sheetName val="Ст.110100_1309.074"/>
      <sheetName val="Ст.110100_1310.015_УНО"/>
      <sheetName val="Ст.110100_1402.087"/>
      <sheetName val="Ст.110100_1402.088"/>
      <sheetName val="Ст.110100_1402.089"/>
      <sheetName val="Ст.110100_1402.090"/>
      <sheetName val="Ст.110100_1404.073_УК"/>
      <sheetName val="Ст.110100_1404.073_УФКиС"/>
      <sheetName val="Ст.110100_1404.214_УФКиС"/>
      <sheetName val="Ст.110100_1404.214.1_УФКиС"/>
      <sheetName val="Ст.110100_1405.015_УК"/>
      <sheetName val="Ст.110100_1405.015_УФКиС"/>
      <sheetName val="Ст.110100_1501.094"/>
      <sheetName val="Ст.110100_1605.121"/>
      <sheetName val="Ст.110100_1703.129"/>
      <sheetName val="Ст.110100_3007.189"/>
      <sheetName val="Ст.110310"/>
      <sheetName val="Ст.110320"/>
      <sheetName val="Ст.110330"/>
      <sheetName val="Ст.110350"/>
      <sheetName val="Ст.111041"/>
      <sheetName val="Ст.111042"/>
      <sheetName val="Ст.111070"/>
      <sheetName val="Ст.130650"/>
      <sheetName val="Ст.130660"/>
      <sheetName val="Ст.240200_240300"/>
      <sheetName val="Ст.290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5">
          <cell r="D5">
            <v>9882273</v>
          </cell>
          <cell r="F5">
            <v>9587671</v>
          </cell>
          <cell r="J5"/>
          <cell r="L5"/>
          <cell r="AN5"/>
          <cell r="AP5">
            <v>0</v>
          </cell>
          <cell r="BD5">
            <v>294602</v>
          </cell>
        </row>
        <row r="9">
          <cell r="F9">
            <v>1632132</v>
          </cell>
          <cell r="J9"/>
          <cell r="L9"/>
          <cell r="AN9"/>
          <cell r="AP9">
            <v>0</v>
          </cell>
          <cell r="BD9">
            <v>0</v>
          </cell>
        </row>
        <row r="11">
          <cell r="F11">
            <v>1475028</v>
          </cell>
          <cell r="J11"/>
          <cell r="L11"/>
          <cell r="AN11"/>
          <cell r="AP11">
            <v>0</v>
          </cell>
          <cell r="BD11">
            <v>165000</v>
          </cell>
        </row>
        <row r="12">
          <cell r="F12">
            <v>200947</v>
          </cell>
          <cell r="J12">
            <v>0</v>
          </cell>
          <cell r="L12">
            <v>0</v>
          </cell>
          <cell r="AN12">
            <v>0</v>
          </cell>
          <cell r="AP12">
            <v>0</v>
          </cell>
          <cell r="BD12">
            <v>0</v>
          </cell>
        </row>
        <row r="13">
          <cell r="F13">
            <v>200947</v>
          </cell>
          <cell r="J13">
            <v>0</v>
          </cell>
          <cell r="L13">
            <v>0</v>
          </cell>
          <cell r="AN13">
            <v>0</v>
          </cell>
          <cell r="AP13">
            <v>0</v>
          </cell>
          <cell r="BD13">
            <v>0</v>
          </cell>
        </row>
        <row r="14">
          <cell r="F14">
            <v>200947</v>
          </cell>
          <cell r="J14"/>
          <cell r="L14"/>
          <cell r="AN14"/>
          <cell r="AP14">
            <v>0</v>
          </cell>
          <cell r="BD14">
            <v>0</v>
          </cell>
        </row>
        <row r="17">
          <cell r="F17">
            <v>1324162</v>
          </cell>
          <cell r="G17">
            <v>0</v>
          </cell>
          <cell r="H17">
            <v>0</v>
          </cell>
          <cell r="L17"/>
          <cell r="AN17"/>
          <cell r="AP17">
            <v>0</v>
          </cell>
          <cell r="BD17">
            <v>225000</v>
          </cell>
        </row>
        <row r="28">
          <cell r="AN28">
            <v>0</v>
          </cell>
        </row>
        <row r="29">
          <cell r="F29">
            <v>47088754</v>
          </cell>
          <cell r="L29">
            <v>0</v>
          </cell>
          <cell r="BD29">
            <v>10513</v>
          </cell>
        </row>
        <row r="30">
          <cell r="F30">
            <v>47088754</v>
          </cell>
          <cell r="L30"/>
          <cell r="AN30"/>
          <cell r="AP30">
            <v>17220</v>
          </cell>
          <cell r="BD30">
            <v>10513</v>
          </cell>
        </row>
        <row r="32">
          <cell r="F32">
            <v>57744990</v>
          </cell>
          <cell r="L32"/>
          <cell r="AN32"/>
          <cell r="AP32">
            <v>17220</v>
          </cell>
          <cell r="BD32">
            <v>443148</v>
          </cell>
        </row>
        <row r="35">
          <cell r="F35">
            <v>32519938</v>
          </cell>
          <cell r="AN35">
            <v>0</v>
          </cell>
          <cell r="AP35">
            <v>103320</v>
          </cell>
          <cell r="BD35">
            <v>40000</v>
          </cell>
        </row>
        <row r="37">
          <cell r="F37">
            <v>7800437</v>
          </cell>
          <cell r="AN37"/>
          <cell r="AP37">
            <v>0</v>
          </cell>
          <cell r="BD37">
            <v>0</v>
          </cell>
        </row>
        <row r="38">
          <cell r="F38">
            <v>13888192</v>
          </cell>
          <cell r="AN38"/>
          <cell r="AP38">
            <v>86100</v>
          </cell>
          <cell r="BD38">
            <v>0</v>
          </cell>
        </row>
        <row r="39">
          <cell r="F39">
            <v>2398729</v>
          </cell>
          <cell r="AN39"/>
          <cell r="AP39">
            <v>0</v>
          </cell>
        </row>
        <row r="41">
          <cell r="F41">
            <v>1058669</v>
          </cell>
          <cell r="J41">
            <v>0</v>
          </cell>
          <cell r="L41">
            <v>0</v>
          </cell>
          <cell r="AN41">
            <v>0</v>
          </cell>
          <cell r="AP41">
            <v>0</v>
          </cell>
          <cell r="BD41">
            <v>8184</v>
          </cell>
        </row>
        <row r="42">
          <cell r="F42">
            <v>1058669</v>
          </cell>
          <cell r="J42"/>
          <cell r="L42"/>
          <cell r="AN42"/>
          <cell r="AP42">
            <v>0</v>
          </cell>
          <cell r="BD42">
            <v>8184</v>
          </cell>
        </row>
        <row r="43">
          <cell r="F43">
            <v>17444170</v>
          </cell>
          <cell r="L43">
            <v>0</v>
          </cell>
          <cell r="AP43">
            <v>0</v>
          </cell>
          <cell r="BD43">
            <v>65567</v>
          </cell>
        </row>
        <row r="46">
          <cell r="F46">
            <v>1825159</v>
          </cell>
          <cell r="J46"/>
          <cell r="L46"/>
          <cell r="AN46"/>
          <cell r="AP46">
            <v>0</v>
          </cell>
          <cell r="BD46">
            <v>0</v>
          </cell>
        </row>
        <row r="47">
          <cell r="F47">
            <v>5273398</v>
          </cell>
          <cell r="J47"/>
          <cell r="L47"/>
          <cell r="AN47"/>
          <cell r="AP47">
            <v>0</v>
          </cell>
          <cell r="BD47">
            <v>0</v>
          </cell>
        </row>
        <row r="49">
          <cell r="F49">
            <v>161519</v>
          </cell>
          <cell r="J49">
            <v>0</v>
          </cell>
          <cell r="L49">
            <v>0</v>
          </cell>
          <cell r="AN49">
            <v>0</v>
          </cell>
          <cell r="AP49">
            <v>0</v>
          </cell>
          <cell r="BD49">
            <v>0</v>
          </cell>
        </row>
        <row r="52">
          <cell r="F52">
            <v>3419470</v>
          </cell>
          <cell r="J52">
            <v>0</v>
          </cell>
          <cell r="L52">
            <v>0</v>
          </cell>
          <cell r="AN52">
            <v>0</v>
          </cell>
          <cell r="AP52">
            <v>0</v>
          </cell>
          <cell r="BD52">
            <v>24798</v>
          </cell>
        </row>
        <row r="53">
          <cell r="F53">
            <v>509296</v>
          </cell>
          <cell r="L53"/>
          <cell r="AN53"/>
          <cell r="AP53">
            <v>0</v>
          </cell>
          <cell r="BD53">
            <v>13298</v>
          </cell>
        </row>
        <row r="54">
          <cell r="F54">
            <v>427525</v>
          </cell>
          <cell r="J54"/>
          <cell r="L54"/>
          <cell r="AN54"/>
          <cell r="AP54">
            <v>0</v>
          </cell>
          <cell r="BD54">
            <v>11500</v>
          </cell>
        </row>
        <row r="55">
          <cell r="F55">
            <v>84440</v>
          </cell>
          <cell r="J55"/>
          <cell r="L55"/>
          <cell r="AN55"/>
          <cell r="AP55">
            <v>0</v>
          </cell>
          <cell r="BD55">
            <v>0</v>
          </cell>
        </row>
        <row r="60">
          <cell r="F60">
            <v>689049</v>
          </cell>
          <cell r="J60"/>
          <cell r="L60"/>
          <cell r="AN60"/>
          <cell r="AP60">
            <v>0</v>
          </cell>
          <cell r="BD60">
            <v>15000</v>
          </cell>
        </row>
        <row r="61">
          <cell r="F61">
            <v>1091632</v>
          </cell>
          <cell r="J61">
            <v>0</v>
          </cell>
          <cell r="L61">
            <v>0</v>
          </cell>
          <cell r="AN61">
            <v>0</v>
          </cell>
          <cell r="AP61">
            <v>344286</v>
          </cell>
          <cell r="BD61">
            <v>1574</v>
          </cell>
        </row>
        <row r="63">
          <cell r="F63">
            <v>1091632</v>
          </cell>
          <cell r="J63"/>
          <cell r="L63"/>
          <cell r="AN63"/>
          <cell r="AP63">
            <v>0</v>
          </cell>
          <cell r="BD63">
            <v>1574</v>
          </cell>
        </row>
        <row r="66">
          <cell r="F66">
            <v>4249237</v>
          </cell>
          <cell r="J66">
            <v>0</v>
          </cell>
          <cell r="L66">
            <v>0</v>
          </cell>
          <cell r="AN66">
            <v>0</v>
          </cell>
          <cell r="AP66">
            <v>0</v>
          </cell>
          <cell r="BD66">
            <v>0</v>
          </cell>
        </row>
        <row r="67">
          <cell r="F67">
            <v>4249237</v>
          </cell>
          <cell r="J67">
            <v>0</v>
          </cell>
          <cell r="L67">
            <v>0</v>
          </cell>
          <cell r="AN67">
            <v>0</v>
          </cell>
          <cell r="AP67">
            <v>0</v>
          </cell>
          <cell r="BD67">
            <v>0</v>
          </cell>
        </row>
        <row r="70">
          <cell r="F70">
            <v>1737320</v>
          </cell>
          <cell r="J70">
            <v>0</v>
          </cell>
          <cell r="L70">
            <v>0</v>
          </cell>
          <cell r="AN70">
            <v>0</v>
          </cell>
          <cell r="AP70">
            <v>0</v>
          </cell>
          <cell r="BD70">
            <v>12000</v>
          </cell>
        </row>
        <row r="72">
          <cell r="F72">
            <v>0</v>
          </cell>
          <cell r="J72">
            <v>0</v>
          </cell>
          <cell r="L72">
            <v>0</v>
          </cell>
          <cell r="AN72">
            <v>0</v>
          </cell>
          <cell r="BD72">
            <v>0</v>
          </cell>
        </row>
        <row r="75">
          <cell r="F75">
            <v>0</v>
          </cell>
          <cell r="L75"/>
          <cell r="AN75"/>
          <cell r="AP75">
            <v>83130</v>
          </cell>
          <cell r="BD75">
            <v>0</v>
          </cell>
        </row>
        <row r="78">
          <cell r="F78">
            <v>0</v>
          </cell>
          <cell r="L78">
            <v>0</v>
          </cell>
          <cell r="AN78">
            <v>0</v>
          </cell>
          <cell r="AP78">
            <v>0</v>
          </cell>
          <cell r="BD78">
            <v>3000000</v>
          </cell>
        </row>
        <row r="80">
          <cell r="F80">
            <v>0</v>
          </cell>
          <cell r="G80">
            <v>0</v>
          </cell>
          <cell r="H80">
            <v>0</v>
          </cell>
          <cell r="J80"/>
          <cell r="L80"/>
          <cell r="AN80"/>
        </row>
        <row r="82">
          <cell r="F82">
            <v>0</v>
          </cell>
          <cell r="G82">
            <v>0</v>
          </cell>
        </row>
        <row r="84">
          <cell r="G84">
            <v>0</v>
          </cell>
          <cell r="H84">
            <v>0</v>
          </cell>
          <cell r="J84">
            <v>0</v>
          </cell>
          <cell r="L84">
            <v>0</v>
          </cell>
          <cell r="AP84">
            <v>0</v>
          </cell>
          <cell r="BD84">
            <v>0</v>
          </cell>
        </row>
        <row r="98">
          <cell r="F98">
            <v>19000</v>
          </cell>
          <cell r="J98">
            <v>0</v>
          </cell>
          <cell r="AN98">
            <v>0</v>
          </cell>
          <cell r="AP98">
            <v>0</v>
          </cell>
          <cell r="BD98">
            <v>9000</v>
          </cell>
        </row>
        <row r="105">
          <cell r="AA105"/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6"/>
  <sheetViews>
    <sheetView topLeftCell="A90" zoomScaleNormal="100" workbookViewId="0">
      <selection activeCell="F133" sqref="F133"/>
    </sheetView>
  </sheetViews>
  <sheetFormatPr defaultRowHeight="12.75" x14ac:dyDescent="0.2"/>
  <cols>
    <col min="1" max="1" width="10.28515625" style="4" customWidth="1"/>
    <col min="2" max="2" width="67.140625" style="42" customWidth="1"/>
    <col min="3" max="3" width="11.42578125" style="43" customWidth="1"/>
    <col min="4" max="4" width="11.28515625" style="4" customWidth="1"/>
    <col min="5" max="5" width="6.28515625" style="3" customWidth="1"/>
    <col min="6" max="6" width="11.140625" style="4" bestFit="1" customWidth="1"/>
    <col min="7" max="256" width="9.140625" style="4"/>
    <col min="257" max="257" width="8" style="4" bestFit="1" customWidth="1"/>
    <col min="258" max="258" width="67.140625" style="4" customWidth="1"/>
    <col min="259" max="259" width="9.7109375" style="4" customWidth="1"/>
    <col min="260" max="260" width="7.140625" style="4" customWidth="1"/>
    <col min="261" max="512" width="9.140625" style="4"/>
    <col min="513" max="513" width="8" style="4" bestFit="1" customWidth="1"/>
    <col min="514" max="514" width="67.140625" style="4" customWidth="1"/>
    <col min="515" max="515" width="9.7109375" style="4" customWidth="1"/>
    <col min="516" max="516" width="7.140625" style="4" customWidth="1"/>
    <col min="517" max="768" width="9.140625" style="4"/>
    <col min="769" max="769" width="8" style="4" bestFit="1" customWidth="1"/>
    <col min="770" max="770" width="67.140625" style="4" customWidth="1"/>
    <col min="771" max="771" width="9.7109375" style="4" customWidth="1"/>
    <col min="772" max="772" width="7.140625" style="4" customWidth="1"/>
    <col min="773" max="1024" width="9.140625" style="4"/>
    <col min="1025" max="1025" width="8" style="4" bestFit="1" customWidth="1"/>
    <col min="1026" max="1026" width="67.140625" style="4" customWidth="1"/>
    <col min="1027" max="1027" width="9.7109375" style="4" customWidth="1"/>
    <col min="1028" max="1028" width="7.140625" style="4" customWidth="1"/>
    <col min="1029" max="1280" width="9.140625" style="4"/>
    <col min="1281" max="1281" width="8" style="4" bestFit="1" customWidth="1"/>
    <col min="1282" max="1282" width="67.140625" style="4" customWidth="1"/>
    <col min="1283" max="1283" width="9.7109375" style="4" customWidth="1"/>
    <col min="1284" max="1284" width="7.140625" style="4" customWidth="1"/>
    <col min="1285" max="1536" width="9.140625" style="4"/>
    <col min="1537" max="1537" width="8" style="4" bestFit="1" customWidth="1"/>
    <col min="1538" max="1538" width="67.140625" style="4" customWidth="1"/>
    <col min="1539" max="1539" width="9.7109375" style="4" customWidth="1"/>
    <col min="1540" max="1540" width="7.140625" style="4" customWidth="1"/>
    <col min="1541" max="1792" width="9.140625" style="4"/>
    <col min="1793" max="1793" width="8" style="4" bestFit="1" customWidth="1"/>
    <col min="1794" max="1794" width="67.140625" style="4" customWidth="1"/>
    <col min="1795" max="1795" width="9.7109375" style="4" customWidth="1"/>
    <col min="1796" max="1796" width="7.140625" style="4" customWidth="1"/>
    <col min="1797" max="2048" width="9.140625" style="4"/>
    <col min="2049" max="2049" width="8" style="4" bestFit="1" customWidth="1"/>
    <col min="2050" max="2050" width="67.140625" style="4" customWidth="1"/>
    <col min="2051" max="2051" width="9.7109375" style="4" customWidth="1"/>
    <col min="2052" max="2052" width="7.140625" style="4" customWidth="1"/>
    <col min="2053" max="2304" width="9.140625" style="4"/>
    <col min="2305" max="2305" width="8" style="4" bestFit="1" customWidth="1"/>
    <col min="2306" max="2306" width="67.140625" style="4" customWidth="1"/>
    <col min="2307" max="2307" width="9.7109375" style="4" customWidth="1"/>
    <col min="2308" max="2308" width="7.140625" style="4" customWidth="1"/>
    <col min="2309" max="2560" width="9.140625" style="4"/>
    <col min="2561" max="2561" width="8" style="4" bestFit="1" customWidth="1"/>
    <col min="2562" max="2562" width="67.140625" style="4" customWidth="1"/>
    <col min="2563" max="2563" width="9.7109375" style="4" customWidth="1"/>
    <col min="2564" max="2564" width="7.140625" style="4" customWidth="1"/>
    <col min="2565" max="2816" width="9.140625" style="4"/>
    <col min="2817" max="2817" width="8" style="4" bestFit="1" customWidth="1"/>
    <col min="2818" max="2818" width="67.140625" style="4" customWidth="1"/>
    <col min="2819" max="2819" width="9.7109375" style="4" customWidth="1"/>
    <col min="2820" max="2820" width="7.140625" style="4" customWidth="1"/>
    <col min="2821" max="3072" width="9.140625" style="4"/>
    <col min="3073" max="3073" width="8" style="4" bestFit="1" customWidth="1"/>
    <col min="3074" max="3074" width="67.140625" style="4" customWidth="1"/>
    <col min="3075" max="3075" width="9.7109375" style="4" customWidth="1"/>
    <col min="3076" max="3076" width="7.140625" style="4" customWidth="1"/>
    <col min="3077" max="3328" width="9.140625" style="4"/>
    <col min="3329" max="3329" width="8" style="4" bestFit="1" customWidth="1"/>
    <col min="3330" max="3330" width="67.140625" style="4" customWidth="1"/>
    <col min="3331" max="3331" width="9.7109375" style="4" customWidth="1"/>
    <col min="3332" max="3332" width="7.140625" style="4" customWidth="1"/>
    <col min="3333" max="3584" width="9.140625" style="4"/>
    <col min="3585" max="3585" width="8" style="4" bestFit="1" customWidth="1"/>
    <col min="3586" max="3586" width="67.140625" style="4" customWidth="1"/>
    <col min="3587" max="3587" width="9.7109375" style="4" customWidth="1"/>
    <col min="3588" max="3588" width="7.140625" style="4" customWidth="1"/>
    <col min="3589" max="3840" width="9.140625" style="4"/>
    <col min="3841" max="3841" width="8" style="4" bestFit="1" customWidth="1"/>
    <col min="3842" max="3842" width="67.140625" style="4" customWidth="1"/>
    <col min="3843" max="3843" width="9.7109375" style="4" customWidth="1"/>
    <col min="3844" max="3844" width="7.140625" style="4" customWidth="1"/>
    <col min="3845" max="4096" width="9.140625" style="4"/>
    <col min="4097" max="4097" width="8" style="4" bestFit="1" customWidth="1"/>
    <col min="4098" max="4098" width="67.140625" style="4" customWidth="1"/>
    <col min="4099" max="4099" width="9.7109375" style="4" customWidth="1"/>
    <col min="4100" max="4100" width="7.140625" style="4" customWidth="1"/>
    <col min="4101" max="4352" width="9.140625" style="4"/>
    <col min="4353" max="4353" width="8" style="4" bestFit="1" customWidth="1"/>
    <col min="4354" max="4354" width="67.140625" style="4" customWidth="1"/>
    <col min="4355" max="4355" width="9.7109375" style="4" customWidth="1"/>
    <col min="4356" max="4356" width="7.140625" style="4" customWidth="1"/>
    <col min="4357" max="4608" width="9.140625" style="4"/>
    <col min="4609" max="4609" width="8" style="4" bestFit="1" customWidth="1"/>
    <col min="4610" max="4610" width="67.140625" style="4" customWidth="1"/>
    <col min="4611" max="4611" width="9.7109375" style="4" customWidth="1"/>
    <col min="4612" max="4612" width="7.140625" style="4" customWidth="1"/>
    <col min="4613" max="4864" width="9.140625" style="4"/>
    <col min="4865" max="4865" width="8" style="4" bestFit="1" customWidth="1"/>
    <col min="4866" max="4866" width="67.140625" style="4" customWidth="1"/>
    <col min="4867" max="4867" width="9.7109375" style="4" customWidth="1"/>
    <col min="4868" max="4868" width="7.140625" style="4" customWidth="1"/>
    <col min="4869" max="5120" width="9.140625" style="4"/>
    <col min="5121" max="5121" width="8" style="4" bestFit="1" customWidth="1"/>
    <col min="5122" max="5122" width="67.140625" style="4" customWidth="1"/>
    <col min="5123" max="5123" width="9.7109375" style="4" customWidth="1"/>
    <col min="5124" max="5124" width="7.140625" style="4" customWidth="1"/>
    <col min="5125" max="5376" width="9.140625" style="4"/>
    <col min="5377" max="5377" width="8" style="4" bestFit="1" customWidth="1"/>
    <col min="5378" max="5378" width="67.140625" style="4" customWidth="1"/>
    <col min="5379" max="5379" width="9.7109375" style="4" customWidth="1"/>
    <col min="5380" max="5380" width="7.140625" style="4" customWidth="1"/>
    <col min="5381" max="5632" width="9.140625" style="4"/>
    <col min="5633" max="5633" width="8" style="4" bestFit="1" customWidth="1"/>
    <col min="5634" max="5634" width="67.140625" style="4" customWidth="1"/>
    <col min="5635" max="5635" width="9.7109375" style="4" customWidth="1"/>
    <col min="5636" max="5636" width="7.140625" style="4" customWidth="1"/>
    <col min="5637" max="5888" width="9.140625" style="4"/>
    <col min="5889" max="5889" width="8" style="4" bestFit="1" customWidth="1"/>
    <col min="5890" max="5890" width="67.140625" style="4" customWidth="1"/>
    <col min="5891" max="5891" width="9.7109375" style="4" customWidth="1"/>
    <col min="5892" max="5892" width="7.140625" style="4" customWidth="1"/>
    <col min="5893" max="6144" width="9.140625" style="4"/>
    <col min="6145" max="6145" width="8" style="4" bestFit="1" customWidth="1"/>
    <col min="6146" max="6146" width="67.140625" style="4" customWidth="1"/>
    <col min="6147" max="6147" width="9.7109375" style="4" customWidth="1"/>
    <col min="6148" max="6148" width="7.140625" style="4" customWidth="1"/>
    <col min="6149" max="6400" width="9.140625" style="4"/>
    <col min="6401" max="6401" width="8" style="4" bestFit="1" customWidth="1"/>
    <col min="6402" max="6402" width="67.140625" style="4" customWidth="1"/>
    <col min="6403" max="6403" width="9.7109375" style="4" customWidth="1"/>
    <col min="6404" max="6404" width="7.140625" style="4" customWidth="1"/>
    <col min="6405" max="6656" width="9.140625" style="4"/>
    <col min="6657" max="6657" width="8" style="4" bestFit="1" customWidth="1"/>
    <col min="6658" max="6658" width="67.140625" style="4" customWidth="1"/>
    <col min="6659" max="6659" width="9.7109375" style="4" customWidth="1"/>
    <col min="6660" max="6660" width="7.140625" style="4" customWidth="1"/>
    <col min="6661" max="6912" width="9.140625" style="4"/>
    <col min="6913" max="6913" width="8" style="4" bestFit="1" customWidth="1"/>
    <col min="6914" max="6914" width="67.140625" style="4" customWidth="1"/>
    <col min="6915" max="6915" width="9.7109375" style="4" customWidth="1"/>
    <col min="6916" max="6916" width="7.140625" style="4" customWidth="1"/>
    <col min="6917" max="7168" width="9.140625" style="4"/>
    <col min="7169" max="7169" width="8" style="4" bestFit="1" customWidth="1"/>
    <col min="7170" max="7170" width="67.140625" style="4" customWidth="1"/>
    <col min="7171" max="7171" width="9.7109375" style="4" customWidth="1"/>
    <col min="7172" max="7172" width="7.140625" style="4" customWidth="1"/>
    <col min="7173" max="7424" width="9.140625" style="4"/>
    <col min="7425" max="7425" width="8" style="4" bestFit="1" customWidth="1"/>
    <col min="7426" max="7426" width="67.140625" style="4" customWidth="1"/>
    <col min="7427" max="7427" width="9.7109375" style="4" customWidth="1"/>
    <col min="7428" max="7428" width="7.140625" style="4" customWidth="1"/>
    <col min="7429" max="7680" width="9.140625" style="4"/>
    <col min="7681" max="7681" width="8" style="4" bestFit="1" customWidth="1"/>
    <col min="7682" max="7682" width="67.140625" style="4" customWidth="1"/>
    <col min="7683" max="7683" width="9.7109375" style="4" customWidth="1"/>
    <col min="7684" max="7684" width="7.140625" style="4" customWidth="1"/>
    <col min="7685" max="7936" width="9.140625" style="4"/>
    <col min="7937" max="7937" width="8" style="4" bestFit="1" customWidth="1"/>
    <col min="7938" max="7938" width="67.140625" style="4" customWidth="1"/>
    <col min="7939" max="7939" width="9.7109375" style="4" customWidth="1"/>
    <col min="7940" max="7940" width="7.140625" style="4" customWidth="1"/>
    <col min="7941" max="8192" width="9.140625" style="4"/>
    <col min="8193" max="8193" width="8" style="4" bestFit="1" customWidth="1"/>
    <col min="8194" max="8194" width="67.140625" style="4" customWidth="1"/>
    <col min="8195" max="8195" width="9.7109375" style="4" customWidth="1"/>
    <col min="8196" max="8196" width="7.140625" style="4" customWidth="1"/>
    <col min="8197" max="8448" width="9.140625" style="4"/>
    <col min="8449" max="8449" width="8" style="4" bestFit="1" customWidth="1"/>
    <col min="8450" max="8450" width="67.140625" style="4" customWidth="1"/>
    <col min="8451" max="8451" width="9.7109375" style="4" customWidth="1"/>
    <col min="8452" max="8452" width="7.140625" style="4" customWidth="1"/>
    <col min="8453" max="8704" width="9.140625" style="4"/>
    <col min="8705" max="8705" width="8" style="4" bestFit="1" customWidth="1"/>
    <col min="8706" max="8706" width="67.140625" style="4" customWidth="1"/>
    <col min="8707" max="8707" width="9.7109375" style="4" customWidth="1"/>
    <col min="8708" max="8708" width="7.140625" style="4" customWidth="1"/>
    <col min="8709" max="8960" width="9.140625" style="4"/>
    <col min="8961" max="8961" width="8" style="4" bestFit="1" customWidth="1"/>
    <col min="8962" max="8962" width="67.140625" style="4" customWidth="1"/>
    <col min="8963" max="8963" width="9.7109375" style="4" customWidth="1"/>
    <col min="8964" max="8964" width="7.140625" style="4" customWidth="1"/>
    <col min="8965" max="9216" width="9.140625" style="4"/>
    <col min="9217" max="9217" width="8" style="4" bestFit="1" customWidth="1"/>
    <col min="9218" max="9218" width="67.140625" style="4" customWidth="1"/>
    <col min="9219" max="9219" width="9.7109375" style="4" customWidth="1"/>
    <col min="9220" max="9220" width="7.140625" style="4" customWidth="1"/>
    <col min="9221" max="9472" width="9.140625" style="4"/>
    <col min="9473" max="9473" width="8" style="4" bestFit="1" customWidth="1"/>
    <col min="9474" max="9474" width="67.140625" style="4" customWidth="1"/>
    <col min="9475" max="9475" width="9.7109375" style="4" customWidth="1"/>
    <col min="9476" max="9476" width="7.140625" style="4" customWidth="1"/>
    <col min="9477" max="9728" width="9.140625" style="4"/>
    <col min="9729" max="9729" width="8" style="4" bestFit="1" customWidth="1"/>
    <col min="9730" max="9730" width="67.140625" style="4" customWidth="1"/>
    <col min="9731" max="9731" width="9.7109375" style="4" customWidth="1"/>
    <col min="9732" max="9732" width="7.140625" style="4" customWidth="1"/>
    <col min="9733" max="9984" width="9.140625" style="4"/>
    <col min="9985" max="9985" width="8" style="4" bestFit="1" customWidth="1"/>
    <col min="9986" max="9986" width="67.140625" style="4" customWidth="1"/>
    <col min="9987" max="9987" width="9.7109375" style="4" customWidth="1"/>
    <col min="9988" max="9988" width="7.140625" style="4" customWidth="1"/>
    <col min="9989" max="10240" width="9.140625" style="4"/>
    <col min="10241" max="10241" width="8" style="4" bestFit="1" customWidth="1"/>
    <col min="10242" max="10242" width="67.140625" style="4" customWidth="1"/>
    <col min="10243" max="10243" width="9.7109375" style="4" customWidth="1"/>
    <col min="10244" max="10244" width="7.140625" style="4" customWidth="1"/>
    <col min="10245" max="10496" width="9.140625" style="4"/>
    <col min="10497" max="10497" width="8" style="4" bestFit="1" customWidth="1"/>
    <col min="10498" max="10498" width="67.140625" style="4" customWidth="1"/>
    <col min="10499" max="10499" width="9.7109375" style="4" customWidth="1"/>
    <col min="10500" max="10500" width="7.140625" style="4" customWidth="1"/>
    <col min="10501" max="10752" width="9.140625" style="4"/>
    <col min="10753" max="10753" width="8" style="4" bestFit="1" customWidth="1"/>
    <col min="10754" max="10754" width="67.140625" style="4" customWidth="1"/>
    <col min="10755" max="10755" width="9.7109375" style="4" customWidth="1"/>
    <col min="10756" max="10756" width="7.140625" style="4" customWidth="1"/>
    <col min="10757" max="11008" width="9.140625" style="4"/>
    <col min="11009" max="11009" width="8" style="4" bestFit="1" customWidth="1"/>
    <col min="11010" max="11010" width="67.140625" style="4" customWidth="1"/>
    <col min="11011" max="11011" width="9.7109375" style="4" customWidth="1"/>
    <col min="11012" max="11012" width="7.140625" style="4" customWidth="1"/>
    <col min="11013" max="11264" width="9.140625" style="4"/>
    <col min="11265" max="11265" width="8" style="4" bestFit="1" customWidth="1"/>
    <col min="11266" max="11266" width="67.140625" style="4" customWidth="1"/>
    <col min="11267" max="11267" width="9.7109375" style="4" customWidth="1"/>
    <col min="11268" max="11268" width="7.140625" style="4" customWidth="1"/>
    <col min="11269" max="11520" width="9.140625" style="4"/>
    <col min="11521" max="11521" width="8" style="4" bestFit="1" customWidth="1"/>
    <col min="11522" max="11522" width="67.140625" style="4" customWidth="1"/>
    <col min="11523" max="11523" width="9.7109375" style="4" customWidth="1"/>
    <col min="11524" max="11524" width="7.140625" style="4" customWidth="1"/>
    <col min="11525" max="11776" width="9.140625" style="4"/>
    <col min="11777" max="11777" width="8" style="4" bestFit="1" customWidth="1"/>
    <col min="11778" max="11778" width="67.140625" style="4" customWidth="1"/>
    <col min="11779" max="11779" width="9.7109375" style="4" customWidth="1"/>
    <col min="11780" max="11780" width="7.140625" style="4" customWidth="1"/>
    <col min="11781" max="12032" width="9.140625" style="4"/>
    <col min="12033" max="12033" width="8" style="4" bestFit="1" customWidth="1"/>
    <col min="12034" max="12034" width="67.140625" style="4" customWidth="1"/>
    <col min="12035" max="12035" width="9.7109375" style="4" customWidth="1"/>
    <col min="12036" max="12036" width="7.140625" style="4" customWidth="1"/>
    <col min="12037" max="12288" width="9.140625" style="4"/>
    <col min="12289" max="12289" width="8" style="4" bestFit="1" customWidth="1"/>
    <col min="12290" max="12290" width="67.140625" style="4" customWidth="1"/>
    <col min="12291" max="12291" width="9.7109375" style="4" customWidth="1"/>
    <col min="12292" max="12292" width="7.140625" style="4" customWidth="1"/>
    <col min="12293" max="12544" width="9.140625" style="4"/>
    <col min="12545" max="12545" width="8" style="4" bestFit="1" customWidth="1"/>
    <col min="12546" max="12546" width="67.140625" style="4" customWidth="1"/>
    <col min="12547" max="12547" width="9.7109375" style="4" customWidth="1"/>
    <col min="12548" max="12548" width="7.140625" style="4" customWidth="1"/>
    <col min="12549" max="12800" width="9.140625" style="4"/>
    <col min="12801" max="12801" width="8" style="4" bestFit="1" customWidth="1"/>
    <col min="12802" max="12802" width="67.140625" style="4" customWidth="1"/>
    <col min="12803" max="12803" width="9.7109375" style="4" customWidth="1"/>
    <col min="12804" max="12804" width="7.140625" style="4" customWidth="1"/>
    <col min="12805" max="13056" width="9.140625" style="4"/>
    <col min="13057" max="13057" width="8" style="4" bestFit="1" customWidth="1"/>
    <col min="13058" max="13058" width="67.140625" style="4" customWidth="1"/>
    <col min="13059" max="13059" width="9.7109375" style="4" customWidth="1"/>
    <col min="13060" max="13060" width="7.140625" style="4" customWidth="1"/>
    <col min="13061" max="13312" width="9.140625" style="4"/>
    <col min="13313" max="13313" width="8" style="4" bestFit="1" customWidth="1"/>
    <col min="13314" max="13314" width="67.140625" style="4" customWidth="1"/>
    <col min="13315" max="13315" width="9.7109375" style="4" customWidth="1"/>
    <col min="13316" max="13316" width="7.140625" style="4" customWidth="1"/>
    <col min="13317" max="13568" width="9.140625" style="4"/>
    <col min="13569" max="13569" width="8" style="4" bestFit="1" customWidth="1"/>
    <col min="13570" max="13570" width="67.140625" style="4" customWidth="1"/>
    <col min="13571" max="13571" width="9.7109375" style="4" customWidth="1"/>
    <col min="13572" max="13572" width="7.140625" style="4" customWidth="1"/>
    <col min="13573" max="13824" width="9.140625" style="4"/>
    <col min="13825" max="13825" width="8" style="4" bestFit="1" customWidth="1"/>
    <col min="13826" max="13826" width="67.140625" style="4" customWidth="1"/>
    <col min="13827" max="13827" width="9.7109375" style="4" customWidth="1"/>
    <col min="13828" max="13828" width="7.140625" style="4" customWidth="1"/>
    <col min="13829" max="14080" width="9.140625" style="4"/>
    <col min="14081" max="14081" width="8" style="4" bestFit="1" customWidth="1"/>
    <col min="14082" max="14082" width="67.140625" style="4" customWidth="1"/>
    <col min="14083" max="14083" width="9.7109375" style="4" customWidth="1"/>
    <col min="14084" max="14084" width="7.140625" style="4" customWidth="1"/>
    <col min="14085" max="14336" width="9.140625" style="4"/>
    <col min="14337" max="14337" width="8" style="4" bestFit="1" customWidth="1"/>
    <col min="14338" max="14338" width="67.140625" style="4" customWidth="1"/>
    <col min="14339" max="14339" width="9.7109375" style="4" customWidth="1"/>
    <col min="14340" max="14340" width="7.140625" style="4" customWidth="1"/>
    <col min="14341" max="14592" width="9.140625" style="4"/>
    <col min="14593" max="14593" width="8" style="4" bestFit="1" customWidth="1"/>
    <col min="14594" max="14594" width="67.140625" style="4" customWidth="1"/>
    <col min="14595" max="14595" width="9.7109375" style="4" customWidth="1"/>
    <col min="14596" max="14596" width="7.140625" style="4" customWidth="1"/>
    <col min="14597" max="14848" width="9.140625" style="4"/>
    <col min="14849" max="14849" width="8" style="4" bestFit="1" customWidth="1"/>
    <col min="14850" max="14850" width="67.140625" style="4" customWidth="1"/>
    <col min="14851" max="14851" width="9.7109375" style="4" customWidth="1"/>
    <col min="14852" max="14852" width="7.140625" style="4" customWidth="1"/>
    <col min="14853" max="15104" width="9.140625" style="4"/>
    <col min="15105" max="15105" width="8" style="4" bestFit="1" customWidth="1"/>
    <col min="15106" max="15106" width="67.140625" style="4" customWidth="1"/>
    <col min="15107" max="15107" width="9.7109375" style="4" customWidth="1"/>
    <col min="15108" max="15108" width="7.140625" style="4" customWidth="1"/>
    <col min="15109" max="15360" width="9.140625" style="4"/>
    <col min="15361" max="15361" width="8" style="4" bestFit="1" customWidth="1"/>
    <col min="15362" max="15362" width="67.140625" style="4" customWidth="1"/>
    <col min="15363" max="15363" width="9.7109375" style="4" customWidth="1"/>
    <col min="15364" max="15364" width="7.140625" style="4" customWidth="1"/>
    <col min="15365" max="15616" width="9.140625" style="4"/>
    <col min="15617" max="15617" width="8" style="4" bestFit="1" customWidth="1"/>
    <col min="15618" max="15618" width="67.140625" style="4" customWidth="1"/>
    <col min="15619" max="15619" width="9.7109375" style="4" customWidth="1"/>
    <col min="15620" max="15620" width="7.140625" style="4" customWidth="1"/>
    <col min="15621" max="15872" width="9.140625" style="4"/>
    <col min="15873" max="15873" width="8" style="4" bestFit="1" customWidth="1"/>
    <col min="15874" max="15874" width="67.140625" style="4" customWidth="1"/>
    <col min="15875" max="15875" width="9.7109375" style="4" customWidth="1"/>
    <col min="15876" max="15876" width="7.140625" style="4" customWidth="1"/>
    <col min="15877" max="16128" width="9.140625" style="4"/>
    <col min="16129" max="16129" width="8" style="4" bestFit="1" customWidth="1"/>
    <col min="16130" max="16130" width="67.140625" style="4" customWidth="1"/>
    <col min="16131" max="16131" width="9.7109375" style="4" customWidth="1"/>
    <col min="16132" max="16132" width="7.140625" style="4" customWidth="1"/>
    <col min="16133" max="16384" width="9.140625" style="4"/>
  </cols>
  <sheetData>
    <row r="1" spans="1:4" x14ac:dyDescent="0.2">
      <c r="A1" s="1"/>
      <c r="B1" s="2"/>
      <c r="C1" s="1"/>
      <c r="D1" s="1" t="s">
        <v>0</v>
      </c>
    </row>
    <row r="2" spans="1:4" x14ac:dyDescent="0.2">
      <c r="A2" s="1"/>
      <c r="B2" s="2"/>
      <c r="C2" s="1"/>
      <c r="D2" s="1" t="s">
        <v>1</v>
      </c>
    </row>
    <row r="3" spans="1:4" x14ac:dyDescent="0.2">
      <c r="A3" s="1"/>
      <c r="B3" s="2"/>
      <c r="C3" s="1"/>
      <c r="D3" s="1" t="s">
        <v>2</v>
      </c>
    </row>
    <row r="4" spans="1:4" x14ac:dyDescent="0.2">
      <c r="A4" s="1"/>
      <c r="B4" s="2"/>
      <c r="C4" s="1"/>
      <c r="D4" s="1" t="s">
        <v>3</v>
      </c>
    </row>
    <row r="5" spans="1:4" x14ac:dyDescent="0.2">
      <c r="A5" s="1"/>
      <c r="B5" s="2"/>
      <c r="C5" s="1"/>
      <c r="D5" s="1"/>
    </row>
    <row r="6" spans="1:4" x14ac:dyDescent="0.2">
      <c r="A6" s="255" t="s">
        <v>4</v>
      </c>
      <c r="B6" s="255"/>
      <c r="C6" s="255"/>
      <c r="D6" s="255"/>
    </row>
    <row r="7" spans="1:4" x14ac:dyDescent="0.2">
      <c r="A7" s="256" t="s">
        <v>5</v>
      </c>
      <c r="B7" s="256"/>
      <c r="C7" s="256"/>
      <c r="D7" s="256"/>
    </row>
    <row r="8" spans="1:4" x14ac:dyDescent="0.2">
      <c r="A8" s="5" t="s">
        <v>6</v>
      </c>
      <c r="B8" s="6"/>
      <c r="C8" s="5" t="s">
        <v>7</v>
      </c>
      <c r="D8" s="5" t="s">
        <v>8</v>
      </c>
    </row>
    <row r="9" spans="1:4" x14ac:dyDescent="0.2">
      <c r="A9" s="7"/>
      <c r="B9" s="8" t="s">
        <v>9</v>
      </c>
      <c r="C9" s="7">
        <f>SUM(C10,C16,C21,C23)</f>
        <v>196402364</v>
      </c>
      <c r="D9" s="9">
        <f>SUM(D10,D16,D21,D23)</f>
        <v>100.00000000000001</v>
      </c>
    </row>
    <row r="10" spans="1:4" x14ac:dyDescent="0.2">
      <c r="A10" s="5">
        <v>1000000</v>
      </c>
      <c r="B10" s="10" t="s">
        <v>10</v>
      </c>
      <c r="C10" s="5">
        <f>SUM(C11:C15)</f>
        <v>170082746</v>
      </c>
      <c r="D10" s="11">
        <f>C10/C9*100</f>
        <v>86.599133806760094</v>
      </c>
    </row>
    <row r="11" spans="1:4" x14ac:dyDescent="0.2">
      <c r="A11" s="5">
        <v>1010000</v>
      </c>
      <c r="B11" s="10" t="s">
        <v>11</v>
      </c>
      <c r="C11" s="5">
        <f>'[1]Приложение №2'!C10</f>
        <v>133044820</v>
      </c>
      <c r="D11" s="11">
        <f>C11/C9*100</f>
        <v>67.740946336063445</v>
      </c>
    </row>
    <row r="12" spans="1:4" x14ac:dyDescent="0.2">
      <c r="A12" s="5">
        <v>1040000</v>
      </c>
      <c r="B12" s="10" t="s">
        <v>12</v>
      </c>
      <c r="C12" s="5">
        <f>'[1]Приложение №2'!C18</f>
        <v>2880117</v>
      </c>
      <c r="D12" s="11">
        <f>C12/C9*100</f>
        <v>1.4664370333139167</v>
      </c>
    </row>
    <row r="13" spans="1:4" x14ac:dyDescent="0.2">
      <c r="A13" s="5">
        <v>1050000</v>
      </c>
      <c r="B13" s="10" t="s">
        <v>13</v>
      </c>
      <c r="C13" s="5">
        <f>'[1]Приложение №2'!C19</f>
        <v>8479899</v>
      </c>
      <c r="D13" s="11">
        <f>C13/C9*100</f>
        <v>4.3176155456051433</v>
      </c>
    </row>
    <row r="14" spans="1:4" x14ac:dyDescent="0.2">
      <c r="A14" s="5">
        <v>1020000</v>
      </c>
      <c r="B14" s="10" t="s">
        <v>14</v>
      </c>
      <c r="C14" s="5">
        <f>'[1]Приложение №2'!C16</f>
        <v>10558449</v>
      </c>
      <c r="D14" s="11">
        <f>C14/C10*100</f>
        <v>6.2078307461004893</v>
      </c>
    </row>
    <row r="15" spans="1:4" x14ac:dyDescent="0.2">
      <c r="A15" s="5">
        <v>1400000</v>
      </c>
      <c r="B15" s="10" t="s">
        <v>15</v>
      </c>
      <c r="C15" s="5">
        <f>'[1]Приложение №2'!C26</f>
        <v>15119461</v>
      </c>
      <c r="D15" s="11">
        <f>C15/C9*100</f>
        <v>7.6982072374648203</v>
      </c>
    </row>
    <row r="16" spans="1:4" x14ac:dyDescent="0.2">
      <c r="A16" s="5">
        <v>2000000</v>
      </c>
      <c r="B16" s="10" t="s">
        <v>16</v>
      </c>
      <c r="C16" s="5">
        <f>SUM(C17:C20)</f>
        <v>4907940</v>
      </c>
      <c r="D16" s="11">
        <f>SUM(D17:D20)</f>
        <v>2.4989210415002949</v>
      </c>
    </row>
    <row r="17" spans="1:4" ht="25.5" x14ac:dyDescent="0.2">
      <c r="A17" s="5">
        <v>2010000</v>
      </c>
      <c r="B17" s="10" t="s">
        <v>17</v>
      </c>
      <c r="C17" s="5">
        <f>'[1]Приложение №2'!C30</f>
        <v>1825934</v>
      </c>
      <c r="D17" s="11">
        <f>C17/C9*100</f>
        <v>0.92969043896029679</v>
      </c>
    </row>
    <row r="18" spans="1:4" ht="25.5" x14ac:dyDescent="0.2">
      <c r="A18" s="5">
        <v>2020000</v>
      </c>
      <c r="B18" s="10" t="s">
        <v>18</v>
      </c>
      <c r="C18" s="5">
        <f>'[1]Приложение №2'!C36</f>
        <v>1582496</v>
      </c>
      <c r="D18" s="11">
        <f>C18/C9*100</f>
        <v>0.80574182905456282</v>
      </c>
    </row>
    <row r="19" spans="1:4" x14ac:dyDescent="0.2">
      <c r="A19" s="5">
        <v>2060000</v>
      </c>
      <c r="B19" s="10" t="s">
        <v>19</v>
      </c>
      <c r="C19" s="5">
        <f>'[1]Приложение №2'!C38</f>
        <v>478413</v>
      </c>
      <c r="D19" s="11">
        <f>C19/C9*100</f>
        <v>0.24358820854111513</v>
      </c>
    </row>
    <row r="20" spans="1:4" x14ac:dyDescent="0.2">
      <c r="A20" s="5">
        <v>2070000</v>
      </c>
      <c r="B20" s="10" t="s">
        <v>20</v>
      </c>
      <c r="C20" s="5">
        <f>'[1]Приложение №2'!C39</f>
        <v>1021097</v>
      </c>
      <c r="D20" s="11">
        <f>C20/C9*100</f>
        <v>0.51990056494432013</v>
      </c>
    </row>
    <row r="21" spans="1:4" x14ac:dyDescent="0.2">
      <c r="A21" s="5">
        <v>4000000</v>
      </c>
      <c r="B21" s="10" t="s">
        <v>21</v>
      </c>
      <c r="C21" s="5">
        <f>C22</f>
        <v>1882650</v>
      </c>
      <c r="D21" s="11">
        <f>D22</f>
        <v>0.95856789177955115</v>
      </c>
    </row>
    <row r="22" spans="1:4" x14ac:dyDescent="0.2">
      <c r="A22" s="5">
        <v>4020000</v>
      </c>
      <c r="B22" s="10" t="s">
        <v>22</v>
      </c>
      <c r="C22" s="5">
        <f>'[1]Приложение №2'!C40</f>
        <v>1882650</v>
      </c>
      <c r="D22" s="11">
        <f>C22/C9*100</f>
        <v>0.95856789177955115</v>
      </c>
    </row>
    <row r="23" spans="1:4" x14ac:dyDescent="0.2">
      <c r="A23" s="5">
        <v>5000000</v>
      </c>
      <c r="B23" s="12" t="s">
        <v>23</v>
      </c>
      <c r="C23" s="5">
        <f>'[1]Приложение №2'!C43</f>
        <v>19529028</v>
      </c>
      <c r="D23" s="11">
        <f>C23/C9*100</f>
        <v>9.9433772599600676</v>
      </c>
    </row>
    <row r="24" spans="1:4" x14ac:dyDescent="0.2">
      <c r="A24" s="7"/>
      <c r="B24" s="8" t="s">
        <v>24</v>
      </c>
      <c r="C24" s="7">
        <f>C26+C27+C28+C29</f>
        <v>31099932</v>
      </c>
      <c r="D24" s="9" t="s">
        <v>25</v>
      </c>
    </row>
    <row r="25" spans="1:4" x14ac:dyDescent="0.2">
      <c r="A25" s="7"/>
      <c r="B25" s="8" t="s">
        <v>26</v>
      </c>
      <c r="C25" s="7"/>
      <c r="D25" s="9"/>
    </row>
    <row r="26" spans="1:4" x14ac:dyDescent="0.2">
      <c r="A26" s="7"/>
      <c r="B26" s="13" t="s">
        <v>27</v>
      </c>
      <c r="C26" s="5">
        <f>'[1]Приложение №3'!D129</f>
        <v>29770597</v>
      </c>
      <c r="D26" s="9" t="s">
        <v>25</v>
      </c>
    </row>
    <row r="27" spans="1:4" x14ac:dyDescent="0.2">
      <c r="A27" s="7"/>
      <c r="B27" s="13" t="s">
        <v>28</v>
      </c>
      <c r="C27" s="5">
        <f>'[1]Приложение №3'!D103</f>
        <v>507411</v>
      </c>
      <c r="D27" s="11" t="s">
        <v>25</v>
      </c>
    </row>
    <row r="28" spans="1:4" ht="15.75" customHeight="1" x14ac:dyDescent="0.2">
      <c r="A28" s="5"/>
      <c r="B28" s="13" t="s">
        <v>29</v>
      </c>
      <c r="C28" s="5">
        <v>821924</v>
      </c>
      <c r="D28" s="11" t="s">
        <v>25</v>
      </c>
    </row>
    <row r="29" spans="1:4" ht="102" hidden="1" x14ac:dyDescent="0.2">
      <c r="A29" s="5"/>
      <c r="B29" s="13" t="s">
        <v>30</v>
      </c>
      <c r="C29" s="5">
        <v>0</v>
      </c>
      <c r="D29" s="11">
        <f>C29/C46*100</f>
        <v>0</v>
      </c>
    </row>
    <row r="30" spans="1:4" ht="14.25" hidden="1" customHeight="1" x14ac:dyDescent="0.2">
      <c r="A30" s="14"/>
      <c r="B30" s="15" t="s">
        <v>31</v>
      </c>
      <c r="C30" s="16">
        <f>C32+C33</f>
        <v>0</v>
      </c>
      <c r="D30" s="9">
        <f>C30/C46*100</f>
        <v>0</v>
      </c>
    </row>
    <row r="31" spans="1:4" ht="14.25" hidden="1" customHeight="1" x14ac:dyDescent="0.2">
      <c r="A31" s="14"/>
      <c r="B31" s="17" t="s">
        <v>26</v>
      </c>
      <c r="C31" s="16"/>
      <c r="D31" s="18"/>
    </row>
    <row r="32" spans="1:4" ht="14.25" hidden="1" customHeight="1" x14ac:dyDescent="0.2">
      <c r="A32" s="14"/>
      <c r="B32" s="17" t="s">
        <v>32</v>
      </c>
      <c r="C32" s="16">
        <v>0</v>
      </c>
      <c r="D32" s="18"/>
    </row>
    <row r="33" spans="1:6" ht="14.25" hidden="1" customHeight="1" x14ac:dyDescent="0.2">
      <c r="A33" s="14"/>
      <c r="B33" s="17" t="s">
        <v>33</v>
      </c>
      <c r="C33" s="16">
        <v>0</v>
      </c>
      <c r="D33" s="18"/>
    </row>
    <row r="34" spans="1:6" ht="16.5" hidden="1" customHeight="1" x14ac:dyDescent="0.2">
      <c r="A34" s="14"/>
      <c r="B34" s="19" t="s">
        <v>34</v>
      </c>
      <c r="C34" s="16">
        <v>0</v>
      </c>
      <c r="D34" s="18"/>
    </row>
    <row r="35" spans="1:6" ht="16.5" hidden="1" customHeight="1" x14ac:dyDescent="0.2">
      <c r="A35" s="14"/>
      <c r="B35" s="19" t="s">
        <v>35</v>
      </c>
      <c r="C35" s="16">
        <v>0</v>
      </c>
      <c r="D35" s="18"/>
    </row>
    <row r="36" spans="1:6" ht="16.5" hidden="1" customHeight="1" x14ac:dyDescent="0.2">
      <c r="A36" s="14"/>
      <c r="B36" s="19" t="s">
        <v>36</v>
      </c>
      <c r="C36" s="16">
        <v>0</v>
      </c>
      <c r="D36" s="18"/>
    </row>
    <row r="37" spans="1:6" ht="26.25" hidden="1" customHeight="1" x14ac:dyDescent="0.2">
      <c r="A37" s="14"/>
      <c r="B37" s="20" t="s">
        <v>37</v>
      </c>
      <c r="C37" s="16">
        <v>0</v>
      </c>
      <c r="D37" s="18"/>
    </row>
    <row r="38" spans="1:6" ht="14.25" hidden="1" customHeight="1" x14ac:dyDescent="0.2">
      <c r="A38" s="14"/>
      <c r="B38" s="20" t="s">
        <v>38</v>
      </c>
      <c r="C38" s="16">
        <v>0</v>
      </c>
      <c r="D38" s="18"/>
    </row>
    <row r="39" spans="1:6" ht="14.25" hidden="1" customHeight="1" x14ac:dyDescent="0.2">
      <c r="A39" s="14"/>
      <c r="B39" s="20" t="s">
        <v>39</v>
      </c>
      <c r="C39" s="16">
        <v>0</v>
      </c>
      <c r="D39" s="18"/>
    </row>
    <row r="40" spans="1:6" ht="14.25" hidden="1" customHeight="1" x14ac:dyDescent="0.2">
      <c r="A40" s="14"/>
      <c r="B40" s="20" t="s">
        <v>40</v>
      </c>
      <c r="C40" s="16">
        <v>0</v>
      </c>
      <c r="D40" s="18"/>
    </row>
    <row r="41" spans="1:6" ht="14.25" hidden="1" customHeight="1" x14ac:dyDescent="0.2">
      <c r="A41" s="14"/>
      <c r="B41" s="17" t="s">
        <v>41</v>
      </c>
      <c r="C41" s="16">
        <v>0</v>
      </c>
      <c r="D41" s="18"/>
    </row>
    <row r="42" spans="1:6" ht="14.25" hidden="1" customHeight="1" x14ac:dyDescent="0.2">
      <c r="A42" s="14"/>
      <c r="B42" s="17" t="s">
        <v>42</v>
      </c>
      <c r="C42" s="16">
        <v>0</v>
      </c>
      <c r="D42" s="18"/>
    </row>
    <row r="43" spans="1:6" ht="14.25" hidden="1" customHeight="1" x14ac:dyDescent="0.2">
      <c r="A43" s="14"/>
      <c r="B43" s="13" t="s">
        <v>43</v>
      </c>
      <c r="C43" s="16">
        <v>0</v>
      </c>
      <c r="D43" s="18"/>
    </row>
    <row r="44" spans="1:6" ht="38.25" hidden="1" customHeight="1" x14ac:dyDescent="0.2">
      <c r="A44" s="14"/>
      <c r="B44" s="21" t="s">
        <v>44</v>
      </c>
      <c r="C44" s="22">
        <v>0</v>
      </c>
      <c r="D44" s="18"/>
    </row>
    <row r="45" spans="1:6" ht="54" hidden="1" customHeight="1" x14ac:dyDescent="0.2">
      <c r="A45" s="14"/>
      <c r="B45" s="21" t="s">
        <v>45</v>
      </c>
      <c r="C45" s="16">
        <v>0</v>
      </c>
      <c r="D45" s="18"/>
    </row>
    <row r="46" spans="1:6" x14ac:dyDescent="0.2">
      <c r="A46" s="5"/>
      <c r="B46" s="8" t="s">
        <v>46</v>
      </c>
      <c r="C46" s="7">
        <f>SUM(C47,C51,C53,C55,C57,C60,C65,C70,C73,C75,C79,C81,C89)</f>
        <v>382177219</v>
      </c>
      <c r="D46" s="9">
        <f>SUM(D47,D51,D53,D55,D57,D60,D65,D70,D73,D75,D79,D81,D89)</f>
        <v>99.98</v>
      </c>
      <c r="F46" s="23"/>
    </row>
    <row r="47" spans="1:6" x14ac:dyDescent="0.2">
      <c r="A47" s="5" t="s">
        <v>47</v>
      </c>
      <c r="B47" s="10" t="s">
        <v>48</v>
      </c>
      <c r="C47" s="5">
        <f>SUM(C48:C50)</f>
        <v>16651301</v>
      </c>
      <c r="D47" s="11">
        <f>SUM(D48:D50)</f>
        <v>4.3569580216135275</v>
      </c>
      <c r="F47" s="23"/>
    </row>
    <row r="48" spans="1:6" x14ac:dyDescent="0.2">
      <c r="A48" s="5" t="s">
        <v>49</v>
      </c>
      <c r="B48" s="10" t="s">
        <v>50</v>
      </c>
      <c r="C48" s="5">
        <f>[1]Свод_расходов!D4</f>
        <v>11574619</v>
      </c>
      <c r="D48" s="11">
        <f>C48/C46*100</f>
        <v>3.0285999333727949</v>
      </c>
    </row>
    <row r="49" spans="1:11" x14ac:dyDescent="0.2">
      <c r="A49" s="5" t="s">
        <v>51</v>
      </c>
      <c r="B49" s="10" t="s">
        <v>52</v>
      </c>
      <c r="C49" s="5">
        <f>[1]Свод_расходов!D6</f>
        <v>1669931</v>
      </c>
      <c r="D49" s="11">
        <f>C49/C46*100</f>
        <v>0.43695199948587204</v>
      </c>
    </row>
    <row r="50" spans="1:11" x14ac:dyDescent="0.2">
      <c r="A50" s="5" t="s">
        <v>53</v>
      </c>
      <c r="B50" s="10" t="s">
        <v>54</v>
      </c>
      <c r="C50" s="5">
        <f>[1]Свод_расходов!D8</f>
        <v>3406751</v>
      </c>
      <c r="D50" s="11">
        <f>C50/C46*100</f>
        <v>0.89140608875486105</v>
      </c>
    </row>
    <row r="51" spans="1:11" x14ac:dyDescent="0.2">
      <c r="A51" s="5" t="s">
        <v>55</v>
      </c>
      <c r="B51" s="10" t="s">
        <v>56</v>
      </c>
      <c r="C51" s="5">
        <f>C52</f>
        <v>237137</v>
      </c>
      <c r="D51" s="11">
        <f>D52</f>
        <v>6.2048962682937941E-2</v>
      </c>
    </row>
    <row r="52" spans="1:11" x14ac:dyDescent="0.2">
      <c r="A52" s="5" t="s">
        <v>57</v>
      </c>
      <c r="B52" s="10" t="s">
        <v>58</v>
      </c>
      <c r="C52" s="5">
        <f>[1]Свод_расходов!D13</f>
        <v>237137</v>
      </c>
      <c r="D52" s="11">
        <f>C52/C46*100</f>
        <v>6.2048962682937941E-2</v>
      </c>
    </row>
    <row r="53" spans="1:11" x14ac:dyDescent="0.2">
      <c r="A53" s="5" t="s">
        <v>59</v>
      </c>
      <c r="B53" s="12" t="s">
        <v>60</v>
      </c>
      <c r="C53" s="5">
        <f>C54</f>
        <v>1779974</v>
      </c>
      <c r="D53" s="11">
        <f>D54</f>
        <v>0.46574570945318433</v>
      </c>
    </row>
    <row r="54" spans="1:11" x14ac:dyDescent="0.2">
      <c r="A54" s="5" t="s">
        <v>61</v>
      </c>
      <c r="B54" s="10" t="s">
        <v>62</v>
      </c>
      <c r="C54" s="5">
        <f>[1]Свод_расходов!D17</f>
        <v>1779974</v>
      </c>
      <c r="D54" s="11">
        <f>C54/C46*100</f>
        <v>0.46574570945318433</v>
      </c>
    </row>
    <row r="55" spans="1:11" x14ac:dyDescent="0.2">
      <c r="A55" s="5" t="s">
        <v>63</v>
      </c>
      <c r="B55" s="10" t="s">
        <v>64</v>
      </c>
      <c r="C55" s="5">
        <f>C56</f>
        <v>2164970</v>
      </c>
      <c r="D55" s="11">
        <f>D56</f>
        <v>0.5664832680673203</v>
      </c>
      <c r="K55" s="24"/>
    </row>
    <row r="56" spans="1:11" x14ac:dyDescent="0.2">
      <c r="A56" s="5" t="s">
        <v>65</v>
      </c>
      <c r="B56" s="10" t="s">
        <v>66</v>
      </c>
      <c r="C56" s="5">
        <f>[1]Свод_расходов!D21</f>
        <v>2164970</v>
      </c>
      <c r="D56" s="11">
        <f>C56/C46*100</f>
        <v>0.5664832680673203</v>
      </c>
    </row>
    <row r="57" spans="1:11" x14ac:dyDescent="0.2">
      <c r="A57" s="5" t="s">
        <v>67</v>
      </c>
      <c r="B57" s="10" t="s">
        <v>68</v>
      </c>
      <c r="C57" s="5">
        <f>SUM(C58:C59)</f>
        <v>42226809</v>
      </c>
      <c r="D57" s="11">
        <f>SUM(D58:D59)</f>
        <v>11.049012578638289</v>
      </c>
    </row>
    <row r="58" spans="1:11" x14ac:dyDescent="0.2">
      <c r="A58" s="5" t="s">
        <v>69</v>
      </c>
      <c r="B58" s="10" t="s">
        <v>70</v>
      </c>
      <c r="C58" s="5">
        <f>[1]Свод_расходов!D24</f>
        <v>50000</v>
      </c>
      <c r="D58" s="11">
        <f>C58/$C$46*100</f>
        <v>1.3082935746622825E-2</v>
      </c>
    </row>
    <row r="59" spans="1:11" x14ac:dyDescent="0.2">
      <c r="A59" s="5" t="s">
        <v>71</v>
      </c>
      <c r="B59" s="10" t="s">
        <v>72</v>
      </c>
      <c r="C59" s="5">
        <f>[1]Свод_расходов!D26</f>
        <v>42176809</v>
      </c>
      <c r="D59" s="11">
        <f>C59/C46*100</f>
        <v>11.035929642891666</v>
      </c>
    </row>
    <row r="60" spans="1:11" x14ac:dyDescent="0.2">
      <c r="A60" s="5" t="s">
        <v>73</v>
      </c>
      <c r="B60" s="10" t="s">
        <v>74</v>
      </c>
      <c r="C60" s="5">
        <f>SUM(C61:C64)</f>
        <v>189763191</v>
      </c>
      <c r="D60" s="11">
        <f>SUM(D61:D64)</f>
        <v>49.653192698542298</v>
      </c>
    </row>
    <row r="61" spans="1:11" x14ac:dyDescent="0.2">
      <c r="A61" s="5" t="s">
        <v>75</v>
      </c>
      <c r="B61" s="10" t="s">
        <v>76</v>
      </c>
      <c r="C61" s="5">
        <f>[1]Свод_расходов!D34</f>
        <v>60710937</v>
      </c>
      <c r="D61" s="11">
        <f>C61/C46*100</f>
        <v>15.885545757765327</v>
      </c>
    </row>
    <row r="62" spans="1:11" x14ac:dyDescent="0.2">
      <c r="A62" s="5" t="s">
        <v>77</v>
      </c>
      <c r="B62" s="10" t="s">
        <v>78</v>
      </c>
      <c r="C62" s="5">
        <f>[1]Свод_расходов!D36</f>
        <v>86899029</v>
      </c>
      <c r="D62" s="11">
        <f>C62/C46*100</f>
        <v>22.73788825701827</v>
      </c>
    </row>
    <row r="63" spans="1:11" ht="25.5" x14ac:dyDescent="0.2">
      <c r="A63" s="5" t="s">
        <v>79</v>
      </c>
      <c r="B63" s="10" t="s">
        <v>80</v>
      </c>
      <c r="C63" s="5">
        <f>[1]Свод_расходов!D40</f>
        <v>40687557</v>
      </c>
      <c r="D63" s="11">
        <f>C63/C46*100</f>
        <v>10.646253878361076</v>
      </c>
      <c r="F63" s="23"/>
    </row>
    <row r="64" spans="1:11" ht="25.5" x14ac:dyDescent="0.2">
      <c r="A64" s="5" t="s">
        <v>81</v>
      </c>
      <c r="B64" s="25" t="s">
        <v>82</v>
      </c>
      <c r="C64" s="5">
        <f>[1]Свод_расходов!D46</f>
        <v>1465668</v>
      </c>
      <c r="D64" s="11">
        <f>C64/C46*100</f>
        <v>0.38350480539762366</v>
      </c>
    </row>
    <row r="65" spans="1:4" x14ac:dyDescent="0.2">
      <c r="A65" s="5" t="s">
        <v>83</v>
      </c>
      <c r="B65" s="10" t="s">
        <v>84</v>
      </c>
      <c r="C65" s="5">
        <f>SUM(C66:C69)</f>
        <v>19156752</v>
      </c>
      <c r="D65" s="11">
        <f>SUM(D66:D69)</f>
        <v>5.0125311105997659</v>
      </c>
    </row>
    <row r="66" spans="1:4" x14ac:dyDescent="0.2">
      <c r="A66" s="5" t="s">
        <v>85</v>
      </c>
      <c r="B66" s="10" t="s">
        <v>86</v>
      </c>
      <c r="C66" s="5">
        <f>[1]Свод_расходов!D49</f>
        <v>13552789</v>
      </c>
      <c r="D66" s="11">
        <f>C66/C46*100</f>
        <v>3.5462053534907318</v>
      </c>
    </row>
    <row r="67" spans="1:4" x14ac:dyDescent="0.2">
      <c r="A67" s="5" t="s">
        <v>87</v>
      </c>
      <c r="B67" s="10" t="s">
        <v>88</v>
      </c>
      <c r="C67" s="5">
        <f>[1]Свод_расходов!D54</f>
        <v>264470</v>
      </c>
      <c r="D67" s="11">
        <f>C67/C46*100</f>
        <v>6.9200880338186763E-2</v>
      </c>
    </row>
    <row r="68" spans="1:4" ht="25.5" x14ac:dyDescent="0.2">
      <c r="A68" s="5" t="s">
        <v>89</v>
      </c>
      <c r="B68" s="10" t="s">
        <v>90</v>
      </c>
      <c r="C68" s="5">
        <f>[1]Свод_расходов!D57</f>
        <v>4153445</v>
      </c>
      <c r="D68" s="11">
        <f>C68/C46*100</f>
        <v>1.0867850812426367</v>
      </c>
    </row>
    <row r="69" spans="1:4" ht="38.25" x14ac:dyDescent="0.2">
      <c r="A69" s="5" t="s">
        <v>91</v>
      </c>
      <c r="B69" s="25" t="s">
        <v>92</v>
      </c>
      <c r="C69" s="5">
        <f>[1]Свод_расходов!D62</f>
        <v>1186048</v>
      </c>
      <c r="D69" s="11">
        <f>C69/C46*100</f>
        <v>0.31033979552821017</v>
      </c>
    </row>
    <row r="70" spans="1:4" x14ac:dyDescent="0.2">
      <c r="A70" s="5" t="s">
        <v>93</v>
      </c>
      <c r="B70" s="10" t="s">
        <v>94</v>
      </c>
      <c r="C70" s="5">
        <f>SUM(C71:C72)</f>
        <v>1826451</v>
      </c>
      <c r="D70" s="11">
        <f>SUM(D71:D72)</f>
        <v>0.47790682154710018</v>
      </c>
    </row>
    <row r="71" spans="1:4" x14ac:dyDescent="0.2">
      <c r="A71" s="5" t="s">
        <v>95</v>
      </c>
      <c r="B71" s="10" t="s">
        <v>96</v>
      </c>
      <c r="C71" s="5">
        <f>[1]Свод_расходов!D66</f>
        <v>1733207</v>
      </c>
      <c r="D71" s="11">
        <f>C71/C46*100</f>
        <v>0.45350871633193818</v>
      </c>
    </row>
    <row r="72" spans="1:4" x14ac:dyDescent="0.2">
      <c r="A72" s="5" t="s">
        <v>97</v>
      </c>
      <c r="B72" s="10" t="s">
        <v>98</v>
      </c>
      <c r="C72" s="5">
        <f>[1]Свод_расходов!D68</f>
        <v>93244</v>
      </c>
      <c r="D72" s="11">
        <f>C72/C46*100</f>
        <v>2.4398105215161975E-2</v>
      </c>
    </row>
    <row r="73" spans="1:4" x14ac:dyDescent="0.2">
      <c r="A73" s="5" t="s">
        <v>99</v>
      </c>
      <c r="B73" s="10" t="s">
        <v>100</v>
      </c>
      <c r="C73" s="5">
        <f>C74</f>
        <v>4589397</v>
      </c>
      <c r="D73" s="11">
        <f>D74</f>
        <v>1.2008557213348712</v>
      </c>
    </row>
    <row r="74" spans="1:4" ht="25.5" x14ac:dyDescent="0.2">
      <c r="A74" s="5" t="s">
        <v>101</v>
      </c>
      <c r="B74" s="10" t="s">
        <v>102</v>
      </c>
      <c r="C74" s="5">
        <f>[1]Свод_расходов!D71</f>
        <v>4589397</v>
      </c>
      <c r="D74" s="11">
        <f>C74/C46*100</f>
        <v>1.2008557213348712</v>
      </c>
    </row>
    <row r="75" spans="1:4" x14ac:dyDescent="0.2">
      <c r="A75" s="5" t="s">
        <v>103</v>
      </c>
      <c r="B75" s="10" t="s">
        <v>104</v>
      </c>
      <c r="C75" s="5">
        <f>SUM(C76:C78)</f>
        <v>8804540</v>
      </c>
      <c r="D75" s="11">
        <f>SUM(D76:D78)</f>
        <v>2.3037846219714107</v>
      </c>
    </row>
    <row r="76" spans="1:4" x14ac:dyDescent="0.2">
      <c r="A76" s="5" t="s">
        <v>105</v>
      </c>
      <c r="B76" s="10" t="s">
        <v>106</v>
      </c>
      <c r="C76" s="5">
        <f>[1]Свод_расходов!D74</f>
        <v>2440405</v>
      </c>
      <c r="D76" s="11">
        <f>C76/C46*100</f>
        <v>0.63855323621474158</v>
      </c>
    </row>
    <row r="77" spans="1:4" ht="25.5" x14ac:dyDescent="0.2">
      <c r="A77" s="5" t="s">
        <v>107</v>
      </c>
      <c r="B77" s="10" t="s">
        <v>108</v>
      </c>
      <c r="C77" s="5">
        <f>[1]Свод_расходов!D76</f>
        <v>2911174</v>
      </c>
      <c r="D77" s="11">
        <f>C77/C46*100</f>
        <v>0.76173404778477916</v>
      </c>
    </row>
    <row r="78" spans="1:4" x14ac:dyDescent="0.2">
      <c r="A78" s="5" t="s">
        <v>109</v>
      </c>
      <c r="B78" s="26" t="s">
        <v>110</v>
      </c>
      <c r="C78" s="5">
        <f>[1]Свод_расходов!D80</f>
        <v>3452961</v>
      </c>
      <c r="D78" s="11">
        <f>C78/C46*100</f>
        <v>0.90349733797188991</v>
      </c>
    </row>
    <row r="79" spans="1:4" x14ac:dyDescent="0.2">
      <c r="A79" s="5" t="s">
        <v>111</v>
      </c>
      <c r="B79" s="10" t="s">
        <v>112</v>
      </c>
      <c r="C79" s="5">
        <f>C80</f>
        <v>175664</v>
      </c>
      <c r="D79" s="11">
        <f>D80</f>
        <v>4.5964016499895038E-2</v>
      </c>
    </row>
    <row r="80" spans="1:4" x14ac:dyDescent="0.2">
      <c r="A80" s="5" t="s">
        <v>113</v>
      </c>
      <c r="B80" s="10" t="s">
        <v>114</v>
      </c>
      <c r="C80" s="5">
        <f>[1]Свод_расходов!D83</f>
        <v>175664</v>
      </c>
      <c r="D80" s="11">
        <f>C80/C46*100</f>
        <v>4.5964016499895038E-2</v>
      </c>
    </row>
    <row r="81" spans="1:6" x14ac:dyDescent="0.2">
      <c r="A81" s="5" t="s">
        <v>115</v>
      </c>
      <c r="B81" s="10" t="s">
        <v>116</v>
      </c>
      <c r="C81" s="5">
        <f>SUM(C82:C88)</f>
        <v>63147786</v>
      </c>
      <c r="D81" s="11">
        <f>SUM(D82:D88)-0.02</f>
        <v>16.503168535589765</v>
      </c>
    </row>
    <row r="82" spans="1:6" x14ac:dyDescent="0.2">
      <c r="A82" s="5" t="s">
        <v>117</v>
      </c>
      <c r="B82" s="10" t="s">
        <v>118</v>
      </c>
      <c r="C82" s="5">
        <f>'[1]Приложение №3'!D90</f>
        <v>750000</v>
      </c>
      <c r="D82" s="11">
        <f>C82/C46*100</f>
        <v>0.19624403619934236</v>
      </c>
    </row>
    <row r="83" spans="1:6" x14ac:dyDescent="0.2">
      <c r="A83" s="5" t="s">
        <v>119</v>
      </c>
      <c r="B83" s="10" t="s">
        <v>120</v>
      </c>
      <c r="C83" s="5">
        <f>[1]Свод_расходов!D88</f>
        <v>750000</v>
      </c>
      <c r="D83" s="11">
        <f>C83/C46*100</f>
        <v>0.19624403619934236</v>
      </c>
    </row>
    <row r="84" spans="1:6" x14ac:dyDescent="0.2">
      <c r="A84" s="5" t="s">
        <v>121</v>
      </c>
      <c r="B84" s="10" t="s">
        <v>122</v>
      </c>
      <c r="C84" s="5">
        <f>'[1]Приложение №3'!D94</f>
        <v>1617909</v>
      </c>
      <c r="D84" s="11">
        <f>C84/C46*100</f>
        <v>0.4233399898176558</v>
      </c>
    </row>
    <row r="85" spans="1:6" x14ac:dyDescent="0.2">
      <c r="A85" s="5" t="s">
        <v>123</v>
      </c>
      <c r="B85" s="10" t="s">
        <v>124</v>
      </c>
      <c r="C85" s="5">
        <f>[1]Свод_расходов!D92</f>
        <v>290950</v>
      </c>
      <c r="D85" s="11">
        <f>C85/C46*100</f>
        <v>7.6129603109598223E-2</v>
      </c>
    </row>
    <row r="86" spans="1:6" x14ac:dyDescent="0.2">
      <c r="A86" s="5" t="s">
        <v>125</v>
      </c>
      <c r="B86" s="10" t="s">
        <v>126</v>
      </c>
      <c r="C86" s="5">
        <f>[1]Свод_расходов!D94</f>
        <v>46365285</v>
      </c>
      <c r="D86" s="11">
        <f>C86/C46*100</f>
        <v>12.131880890577101</v>
      </c>
    </row>
    <row r="87" spans="1:6" x14ac:dyDescent="0.2">
      <c r="A87" s="5" t="s">
        <v>127</v>
      </c>
      <c r="B87" s="12" t="s">
        <v>128</v>
      </c>
      <c r="C87" s="5">
        <f>[1]Свод_расходов!D108</f>
        <v>13373642</v>
      </c>
      <c r="D87" s="11">
        <f>C87/C46*100</f>
        <v>3.4993299796867272</v>
      </c>
    </row>
    <row r="88" spans="1:6" hidden="1" x14ac:dyDescent="0.2">
      <c r="A88" s="5">
        <v>3007</v>
      </c>
      <c r="B88" s="12" t="s">
        <v>129</v>
      </c>
      <c r="C88" s="5">
        <v>0</v>
      </c>
      <c r="D88" s="11">
        <f>C88/C46*100</f>
        <v>0</v>
      </c>
    </row>
    <row r="89" spans="1:6" x14ac:dyDescent="0.2">
      <c r="A89" s="5" t="s">
        <v>130</v>
      </c>
      <c r="B89" s="10" t="s">
        <v>131</v>
      </c>
      <c r="C89" s="5">
        <f>SUM(C90:C91)</f>
        <v>31653247</v>
      </c>
      <c r="D89" s="11">
        <f>D91+D90</f>
        <v>8.2823479334596328</v>
      </c>
    </row>
    <row r="90" spans="1:6" x14ac:dyDescent="0.2">
      <c r="A90" s="5" t="s">
        <v>132</v>
      </c>
      <c r="B90" s="10" t="s">
        <v>133</v>
      </c>
      <c r="C90" s="5">
        <f>[1]Свод_расходов!D124</f>
        <v>29770597</v>
      </c>
      <c r="D90" s="11">
        <f>C90/C46*100</f>
        <v>7.7897361537920444</v>
      </c>
    </row>
    <row r="91" spans="1:6" x14ac:dyDescent="0.2">
      <c r="A91" s="5" t="s">
        <v>134</v>
      </c>
      <c r="B91" s="10" t="s">
        <v>135</v>
      </c>
      <c r="C91" s="5">
        <f>[1]Свод_расходов!D132</f>
        <v>1882650</v>
      </c>
      <c r="D91" s="11">
        <f>C91/C46*100</f>
        <v>0.49261177966758929</v>
      </c>
      <c r="F91" s="23"/>
    </row>
    <row r="92" spans="1:6" x14ac:dyDescent="0.2">
      <c r="A92" s="7"/>
      <c r="B92" s="8" t="s">
        <v>136</v>
      </c>
      <c r="C92" s="7">
        <f>C46-(C9+C24)</f>
        <v>154674923</v>
      </c>
      <c r="D92" s="9">
        <f>(C46-C9-C24)/C46*100</f>
        <v>40.472041584456662</v>
      </c>
    </row>
    <row r="93" spans="1:6" x14ac:dyDescent="0.2">
      <c r="A93" s="5"/>
      <c r="B93" s="8" t="s">
        <v>137</v>
      </c>
      <c r="C93" s="5">
        <f>C94+C95+C96</f>
        <v>154674923</v>
      </c>
      <c r="D93" s="11" t="s">
        <v>25</v>
      </c>
      <c r="E93" s="27">
        <f>C93-C94</f>
        <v>0</v>
      </c>
    </row>
    <row r="94" spans="1:6" x14ac:dyDescent="0.2">
      <c r="A94" s="5"/>
      <c r="B94" s="10" t="s">
        <v>138</v>
      </c>
      <c r="C94" s="5">
        <v>154674923</v>
      </c>
      <c r="D94" s="11" t="s">
        <v>25</v>
      </c>
    </row>
    <row r="95" spans="1:6" hidden="1" x14ac:dyDescent="0.2">
      <c r="A95" s="28"/>
      <c r="B95" s="29" t="s">
        <v>139</v>
      </c>
      <c r="C95" s="28">
        <f>[1]Свод_расходов!D97</f>
        <v>0</v>
      </c>
      <c r="D95" s="30"/>
    </row>
    <row r="96" spans="1:6" ht="51" hidden="1" x14ac:dyDescent="0.2">
      <c r="A96" s="28"/>
      <c r="B96" s="29" t="s">
        <v>140</v>
      </c>
      <c r="C96" s="28">
        <f>[1]Свод_расходов!D96</f>
        <v>0</v>
      </c>
      <c r="D96" s="30"/>
    </row>
    <row r="97" spans="1:8" x14ac:dyDescent="0.2">
      <c r="A97" s="5"/>
      <c r="B97" s="31" t="s">
        <v>141</v>
      </c>
      <c r="C97" s="5">
        <f>C46-C24</f>
        <v>351077287</v>
      </c>
      <c r="D97" s="32" t="s">
        <v>25</v>
      </c>
    </row>
    <row r="98" spans="1:8" x14ac:dyDescent="0.2">
      <c r="A98" s="5"/>
      <c r="B98" s="12" t="s">
        <v>142</v>
      </c>
      <c r="C98" s="5">
        <f>[1]Свод_расходов!W134+[1]Свод_расходов!X134+[1]Свод_расходов!Y134+[1]Свод_расходов!AC134</f>
        <v>12201986</v>
      </c>
      <c r="D98" s="32" t="s">
        <v>25</v>
      </c>
    </row>
    <row r="99" spans="1:8" x14ac:dyDescent="0.2">
      <c r="A99" s="5"/>
      <c r="B99" s="12" t="s">
        <v>143</v>
      </c>
      <c r="C99" s="5">
        <f>'[1]Приложение №5'!K80</f>
        <v>264178361</v>
      </c>
      <c r="D99" s="32" t="s">
        <v>25</v>
      </c>
    </row>
    <row r="100" spans="1:8" ht="25.5" x14ac:dyDescent="0.2">
      <c r="A100" s="5"/>
      <c r="B100" s="10" t="s">
        <v>144</v>
      </c>
      <c r="C100" s="5">
        <f>[1]Свод_расходов!AB134</f>
        <v>3452961</v>
      </c>
      <c r="D100" s="32" t="s">
        <v>25</v>
      </c>
      <c r="H100" s="33"/>
    </row>
    <row r="101" spans="1:8" hidden="1" x14ac:dyDescent="0.2">
      <c r="A101" s="5"/>
      <c r="B101" s="12" t="s">
        <v>145</v>
      </c>
      <c r="C101" s="5">
        <v>0</v>
      </c>
      <c r="D101" s="32"/>
      <c r="H101" s="33"/>
    </row>
    <row r="102" spans="1:8" x14ac:dyDescent="0.2">
      <c r="A102" s="34"/>
      <c r="B102" s="12" t="s">
        <v>146</v>
      </c>
      <c r="C102" s="5">
        <f>[1]Свод_расходов!F155</f>
        <v>52287464</v>
      </c>
      <c r="D102" s="35" t="s">
        <v>25</v>
      </c>
      <c r="H102" s="33"/>
    </row>
    <row r="103" spans="1:8" s="36" customFormat="1" x14ac:dyDescent="0.2">
      <c r="B103" s="37"/>
      <c r="C103" s="38"/>
      <c r="E103" s="39"/>
      <c r="H103" s="40"/>
    </row>
    <row r="104" spans="1:8" s="36" customFormat="1" x14ac:dyDescent="0.2">
      <c r="B104" s="37"/>
      <c r="C104" s="38"/>
      <c r="E104" s="39"/>
    </row>
    <row r="105" spans="1:8" s="36" customFormat="1" x14ac:dyDescent="0.2">
      <c r="B105" s="37"/>
      <c r="C105" s="41"/>
      <c r="E105" s="39"/>
    </row>
    <row r="106" spans="1:8" s="36" customFormat="1" x14ac:dyDescent="0.2">
      <c r="B106" s="37"/>
      <c r="C106" s="38"/>
      <c r="E106" s="39"/>
    </row>
  </sheetData>
  <mergeCells count="2">
    <mergeCell ref="A6:D6"/>
    <mergeCell ref="A7:D7"/>
  </mergeCells>
  <pageMargins left="1.1811023622047245" right="0.70866141732283472" top="0.74803149606299213" bottom="0.74803149606299213" header="0.31496062992125984" footer="0.31496062992125984"/>
  <pageSetup paperSize="9" scale="76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04EFC-24B4-47D6-9F11-6827229BB610}">
  <sheetPr>
    <pageSetUpPr fitToPage="1"/>
  </sheetPr>
  <dimension ref="A1:C49"/>
  <sheetViews>
    <sheetView zoomScaleNormal="100" workbookViewId="0">
      <selection activeCell="D18" sqref="D18"/>
    </sheetView>
  </sheetViews>
  <sheetFormatPr defaultRowHeight="12.75" x14ac:dyDescent="0.2"/>
  <cols>
    <col min="1" max="1" width="9.85546875" style="44" customWidth="1"/>
    <col min="2" max="2" width="72.42578125" style="44" customWidth="1"/>
    <col min="3" max="3" width="12.85546875" style="44" customWidth="1"/>
    <col min="4" max="256" width="9.140625" style="44"/>
    <col min="257" max="257" width="8" style="44" customWidth="1"/>
    <col min="258" max="258" width="72.42578125" style="44" customWidth="1"/>
    <col min="259" max="259" width="10.28515625" style="44" customWidth="1"/>
    <col min="260" max="512" width="9.140625" style="44"/>
    <col min="513" max="513" width="8" style="44" customWidth="1"/>
    <col min="514" max="514" width="72.42578125" style="44" customWidth="1"/>
    <col min="515" max="515" width="10.28515625" style="44" customWidth="1"/>
    <col min="516" max="768" width="9.140625" style="44"/>
    <col min="769" max="769" width="8" style="44" customWidth="1"/>
    <col min="770" max="770" width="72.42578125" style="44" customWidth="1"/>
    <col min="771" max="771" width="10.28515625" style="44" customWidth="1"/>
    <col min="772" max="1024" width="9.140625" style="44"/>
    <col min="1025" max="1025" width="8" style="44" customWidth="1"/>
    <col min="1026" max="1026" width="72.42578125" style="44" customWidth="1"/>
    <col min="1027" max="1027" width="10.28515625" style="44" customWidth="1"/>
    <col min="1028" max="1280" width="9.140625" style="44"/>
    <col min="1281" max="1281" width="8" style="44" customWidth="1"/>
    <col min="1282" max="1282" width="72.42578125" style="44" customWidth="1"/>
    <col min="1283" max="1283" width="10.28515625" style="44" customWidth="1"/>
    <col min="1284" max="1536" width="9.140625" style="44"/>
    <col min="1537" max="1537" width="8" style="44" customWidth="1"/>
    <col min="1538" max="1538" width="72.42578125" style="44" customWidth="1"/>
    <col min="1539" max="1539" width="10.28515625" style="44" customWidth="1"/>
    <col min="1540" max="1792" width="9.140625" style="44"/>
    <col min="1793" max="1793" width="8" style="44" customWidth="1"/>
    <col min="1794" max="1794" width="72.42578125" style="44" customWidth="1"/>
    <col min="1795" max="1795" width="10.28515625" style="44" customWidth="1"/>
    <col min="1796" max="2048" width="9.140625" style="44"/>
    <col min="2049" max="2049" width="8" style="44" customWidth="1"/>
    <col min="2050" max="2050" width="72.42578125" style="44" customWidth="1"/>
    <col min="2051" max="2051" width="10.28515625" style="44" customWidth="1"/>
    <col min="2052" max="2304" width="9.140625" style="44"/>
    <col min="2305" max="2305" width="8" style="44" customWidth="1"/>
    <col min="2306" max="2306" width="72.42578125" style="44" customWidth="1"/>
    <col min="2307" max="2307" width="10.28515625" style="44" customWidth="1"/>
    <col min="2308" max="2560" width="9.140625" style="44"/>
    <col min="2561" max="2561" width="8" style="44" customWidth="1"/>
    <col min="2562" max="2562" width="72.42578125" style="44" customWidth="1"/>
    <col min="2563" max="2563" width="10.28515625" style="44" customWidth="1"/>
    <col min="2564" max="2816" width="9.140625" style="44"/>
    <col min="2817" max="2817" width="8" style="44" customWidth="1"/>
    <col min="2818" max="2818" width="72.42578125" style="44" customWidth="1"/>
    <col min="2819" max="2819" width="10.28515625" style="44" customWidth="1"/>
    <col min="2820" max="3072" width="9.140625" style="44"/>
    <col min="3073" max="3073" width="8" style="44" customWidth="1"/>
    <col min="3074" max="3074" width="72.42578125" style="44" customWidth="1"/>
    <col min="3075" max="3075" width="10.28515625" style="44" customWidth="1"/>
    <col min="3076" max="3328" width="9.140625" style="44"/>
    <col min="3329" max="3329" width="8" style="44" customWidth="1"/>
    <col min="3330" max="3330" width="72.42578125" style="44" customWidth="1"/>
    <col min="3331" max="3331" width="10.28515625" style="44" customWidth="1"/>
    <col min="3332" max="3584" width="9.140625" style="44"/>
    <col min="3585" max="3585" width="8" style="44" customWidth="1"/>
    <col min="3586" max="3586" width="72.42578125" style="44" customWidth="1"/>
    <col min="3587" max="3587" width="10.28515625" style="44" customWidth="1"/>
    <col min="3588" max="3840" width="9.140625" style="44"/>
    <col min="3841" max="3841" width="8" style="44" customWidth="1"/>
    <col min="3842" max="3842" width="72.42578125" style="44" customWidth="1"/>
    <col min="3843" max="3843" width="10.28515625" style="44" customWidth="1"/>
    <col min="3844" max="4096" width="9.140625" style="44"/>
    <col min="4097" max="4097" width="8" style="44" customWidth="1"/>
    <col min="4098" max="4098" width="72.42578125" style="44" customWidth="1"/>
    <col min="4099" max="4099" width="10.28515625" style="44" customWidth="1"/>
    <col min="4100" max="4352" width="9.140625" style="44"/>
    <col min="4353" max="4353" width="8" style="44" customWidth="1"/>
    <col min="4354" max="4354" width="72.42578125" style="44" customWidth="1"/>
    <col min="4355" max="4355" width="10.28515625" style="44" customWidth="1"/>
    <col min="4356" max="4608" width="9.140625" style="44"/>
    <col min="4609" max="4609" width="8" style="44" customWidth="1"/>
    <col min="4610" max="4610" width="72.42578125" style="44" customWidth="1"/>
    <col min="4611" max="4611" width="10.28515625" style="44" customWidth="1"/>
    <col min="4612" max="4864" width="9.140625" style="44"/>
    <col min="4865" max="4865" width="8" style="44" customWidth="1"/>
    <col min="4866" max="4866" width="72.42578125" style="44" customWidth="1"/>
    <col min="4867" max="4867" width="10.28515625" style="44" customWidth="1"/>
    <col min="4868" max="5120" width="9.140625" style="44"/>
    <col min="5121" max="5121" width="8" style="44" customWidth="1"/>
    <col min="5122" max="5122" width="72.42578125" style="44" customWidth="1"/>
    <col min="5123" max="5123" width="10.28515625" style="44" customWidth="1"/>
    <col min="5124" max="5376" width="9.140625" style="44"/>
    <col min="5377" max="5377" width="8" style="44" customWidth="1"/>
    <col min="5378" max="5378" width="72.42578125" style="44" customWidth="1"/>
    <col min="5379" max="5379" width="10.28515625" style="44" customWidth="1"/>
    <col min="5380" max="5632" width="9.140625" style="44"/>
    <col min="5633" max="5633" width="8" style="44" customWidth="1"/>
    <col min="5634" max="5634" width="72.42578125" style="44" customWidth="1"/>
    <col min="5635" max="5635" width="10.28515625" style="44" customWidth="1"/>
    <col min="5636" max="5888" width="9.140625" style="44"/>
    <col min="5889" max="5889" width="8" style="44" customWidth="1"/>
    <col min="5890" max="5890" width="72.42578125" style="44" customWidth="1"/>
    <col min="5891" max="5891" width="10.28515625" style="44" customWidth="1"/>
    <col min="5892" max="6144" width="9.140625" style="44"/>
    <col min="6145" max="6145" width="8" style="44" customWidth="1"/>
    <col min="6146" max="6146" width="72.42578125" style="44" customWidth="1"/>
    <col min="6147" max="6147" width="10.28515625" style="44" customWidth="1"/>
    <col min="6148" max="6400" width="9.140625" style="44"/>
    <col min="6401" max="6401" width="8" style="44" customWidth="1"/>
    <col min="6402" max="6402" width="72.42578125" style="44" customWidth="1"/>
    <col min="6403" max="6403" width="10.28515625" style="44" customWidth="1"/>
    <col min="6404" max="6656" width="9.140625" style="44"/>
    <col min="6657" max="6657" width="8" style="44" customWidth="1"/>
    <col min="6658" max="6658" width="72.42578125" style="44" customWidth="1"/>
    <col min="6659" max="6659" width="10.28515625" style="44" customWidth="1"/>
    <col min="6660" max="6912" width="9.140625" style="44"/>
    <col min="6913" max="6913" width="8" style="44" customWidth="1"/>
    <col min="6914" max="6914" width="72.42578125" style="44" customWidth="1"/>
    <col min="6915" max="6915" width="10.28515625" style="44" customWidth="1"/>
    <col min="6916" max="7168" width="9.140625" style="44"/>
    <col min="7169" max="7169" width="8" style="44" customWidth="1"/>
    <col min="7170" max="7170" width="72.42578125" style="44" customWidth="1"/>
    <col min="7171" max="7171" width="10.28515625" style="44" customWidth="1"/>
    <col min="7172" max="7424" width="9.140625" style="44"/>
    <col min="7425" max="7425" width="8" style="44" customWidth="1"/>
    <col min="7426" max="7426" width="72.42578125" style="44" customWidth="1"/>
    <col min="7427" max="7427" width="10.28515625" style="44" customWidth="1"/>
    <col min="7428" max="7680" width="9.140625" style="44"/>
    <col min="7681" max="7681" width="8" style="44" customWidth="1"/>
    <col min="7682" max="7682" width="72.42578125" style="44" customWidth="1"/>
    <col min="7683" max="7683" width="10.28515625" style="44" customWidth="1"/>
    <col min="7684" max="7936" width="9.140625" style="44"/>
    <col min="7937" max="7937" width="8" style="44" customWidth="1"/>
    <col min="7938" max="7938" width="72.42578125" style="44" customWidth="1"/>
    <col min="7939" max="7939" width="10.28515625" style="44" customWidth="1"/>
    <col min="7940" max="8192" width="9.140625" style="44"/>
    <col min="8193" max="8193" width="8" style="44" customWidth="1"/>
    <col min="8194" max="8194" width="72.42578125" style="44" customWidth="1"/>
    <col min="8195" max="8195" width="10.28515625" style="44" customWidth="1"/>
    <col min="8196" max="8448" width="9.140625" style="44"/>
    <col min="8449" max="8449" width="8" style="44" customWidth="1"/>
    <col min="8450" max="8450" width="72.42578125" style="44" customWidth="1"/>
    <col min="8451" max="8451" width="10.28515625" style="44" customWidth="1"/>
    <col min="8452" max="8704" width="9.140625" style="44"/>
    <col min="8705" max="8705" width="8" style="44" customWidth="1"/>
    <col min="8706" max="8706" width="72.42578125" style="44" customWidth="1"/>
    <col min="8707" max="8707" width="10.28515625" style="44" customWidth="1"/>
    <col min="8708" max="8960" width="9.140625" style="44"/>
    <col min="8961" max="8961" width="8" style="44" customWidth="1"/>
    <col min="8962" max="8962" width="72.42578125" style="44" customWidth="1"/>
    <col min="8963" max="8963" width="10.28515625" style="44" customWidth="1"/>
    <col min="8964" max="9216" width="9.140625" style="44"/>
    <col min="9217" max="9217" width="8" style="44" customWidth="1"/>
    <col min="9218" max="9218" width="72.42578125" style="44" customWidth="1"/>
    <col min="9219" max="9219" width="10.28515625" style="44" customWidth="1"/>
    <col min="9220" max="9472" width="9.140625" style="44"/>
    <col min="9473" max="9473" width="8" style="44" customWidth="1"/>
    <col min="9474" max="9474" width="72.42578125" style="44" customWidth="1"/>
    <col min="9475" max="9475" width="10.28515625" style="44" customWidth="1"/>
    <col min="9476" max="9728" width="9.140625" style="44"/>
    <col min="9729" max="9729" width="8" style="44" customWidth="1"/>
    <col min="9730" max="9730" width="72.42578125" style="44" customWidth="1"/>
    <col min="9731" max="9731" width="10.28515625" style="44" customWidth="1"/>
    <col min="9732" max="9984" width="9.140625" style="44"/>
    <col min="9985" max="9985" width="8" style="44" customWidth="1"/>
    <col min="9986" max="9986" width="72.42578125" style="44" customWidth="1"/>
    <col min="9987" max="9987" width="10.28515625" style="44" customWidth="1"/>
    <col min="9988" max="10240" width="9.140625" style="44"/>
    <col min="10241" max="10241" width="8" style="44" customWidth="1"/>
    <col min="10242" max="10242" width="72.42578125" style="44" customWidth="1"/>
    <col min="10243" max="10243" width="10.28515625" style="44" customWidth="1"/>
    <col min="10244" max="10496" width="9.140625" style="44"/>
    <col min="10497" max="10497" width="8" style="44" customWidth="1"/>
    <col min="10498" max="10498" width="72.42578125" style="44" customWidth="1"/>
    <col min="10499" max="10499" width="10.28515625" style="44" customWidth="1"/>
    <col min="10500" max="10752" width="9.140625" style="44"/>
    <col min="10753" max="10753" width="8" style="44" customWidth="1"/>
    <col min="10754" max="10754" width="72.42578125" style="44" customWidth="1"/>
    <col min="10755" max="10755" width="10.28515625" style="44" customWidth="1"/>
    <col min="10756" max="11008" width="9.140625" style="44"/>
    <col min="11009" max="11009" width="8" style="44" customWidth="1"/>
    <col min="11010" max="11010" width="72.42578125" style="44" customWidth="1"/>
    <col min="11011" max="11011" width="10.28515625" style="44" customWidth="1"/>
    <col min="11012" max="11264" width="9.140625" style="44"/>
    <col min="11265" max="11265" width="8" style="44" customWidth="1"/>
    <col min="11266" max="11266" width="72.42578125" style="44" customWidth="1"/>
    <col min="11267" max="11267" width="10.28515625" style="44" customWidth="1"/>
    <col min="11268" max="11520" width="9.140625" style="44"/>
    <col min="11521" max="11521" width="8" style="44" customWidth="1"/>
    <col min="11522" max="11522" width="72.42578125" style="44" customWidth="1"/>
    <col min="11523" max="11523" width="10.28515625" style="44" customWidth="1"/>
    <col min="11524" max="11776" width="9.140625" style="44"/>
    <col min="11777" max="11777" width="8" style="44" customWidth="1"/>
    <col min="11778" max="11778" width="72.42578125" style="44" customWidth="1"/>
    <col min="11779" max="11779" width="10.28515625" style="44" customWidth="1"/>
    <col min="11780" max="12032" width="9.140625" style="44"/>
    <col min="12033" max="12033" width="8" style="44" customWidth="1"/>
    <col min="12034" max="12034" width="72.42578125" style="44" customWidth="1"/>
    <col min="12035" max="12035" width="10.28515625" style="44" customWidth="1"/>
    <col min="12036" max="12288" width="9.140625" style="44"/>
    <col min="12289" max="12289" width="8" style="44" customWidth="1"/>
    <col min="12290" max="12290" width="72.42578125" style="44" customWidth="1"/>
    <col min="12291" max="12291" width="10.28515625" style="44" customWidth="1"/>
    <col min="12292" max="12544" width="9.140625" style="44"/>
    <col min="12545" max="12545" width="8" style="44" customWidth="1"/>
    <col min="12546" max="12546" width="72.42578125" style="44" customWidth="1"/>
    <col min="12547" max="12547" width="10.28515625" style="44" customWidth="1"/>
    <col min="12548" max="12800" width="9.140625" style="44"/>
    <col min="12801" max="12801" width="8" style="44" customWidth="1"/>
    <col min="12802" max="12802" width="72.42578125" style="44" customWidth="1"/>
    <col min="12803" max="12803" width="10.28515625" style="44" customWidth="1"/>
    <col min="12804" max="13056" width="9.140625" style="44"/>
    <col min="13057" max="13057" width="8" style="44" customWidth="1"/>
    <col min="13058" max="13058" width="72.42578125" style="44" customWidth="1"/>
    <col min="13059" max="13059" width="10.28515625" style="44" customWidth="1"/>
    <col min="13060" max="13312" width="9.140625" style="44"/>
    <col min="13313" max="13313" width="8" style="44" customWidth="1"/>
    <col min="13314" max="13314" width="72.42578125" style="44" customWidth="1"/>
    <col min="13315" max="13315" width="10.28515625" style="44" customWidth="1"/>
    <col min="13316" max="13568" width="9.140625" style="44"/>
    <col min="13569" max="13569" width="8" style="44" customWidth="1"/>
    <col min="13570" max="13570" width="72.42578125" style="44" customWidth="1"/>
    <col min="13571" max="13571" width="10.28515625" style="44" customWidth="1"/>
    <col min="13572" max="13824" width="9.140625" style="44"/>
    <col min="13825" max="13825" width="8" style="44" customWidth="1"/>
    <col min="13826" max="13826" width="72.42578125" style="44" customWidth="1"/>
    <col min="13827" max="13827" width="10.28515625" style="44" customWidth="1"/>
    <col min="13828" max="14080" width="9.140625" style="44"/>
    <col min="14081" max="14081" width="8" style="44" customWidth="1"/>
    <col min="14082" max="14082" width="72.42578125" style="44" customWidth="1"/>
    <col min="14083" max="14083" width="10.28515625" style="44" customWidth="1"/>
    <col min="14084" max="14336" width="9.140625" style="44"/>
    <col min="14337" max="14337" width="8" style="44" customWidth="1"/>
    <col min="14338" max="14338" width="72.42578125" style="44" customWidth="1"/>
    <col min="14339" max="14339" width="10.28515625" style="44" customWidth="1"/>
    <col min="14340" max="14592" width="9.140625" style="44"/>
    <col min="14593" max="14593" width="8" style="44" customWidth="1"/>
    <col min="14594" max="14594" width="72.42578125" style="44" customWidth="1"/>
    <col min="14595" max="14595" width="10.28515625" style="44" customWidth="1"/>
    <col min="14596" max="14848" width="9.140625" style="44"/>
    <col min="14849" max="14849" width="8" style="44" customWidth="1"/>
    <col min="14850" max="14850" width="72.42578125" style="44" customWidth="1"/>
    <col min="14851" max="14851" width="10.28515625" style="44" customWidth="1"/>
    <col min="14852" max="15104" width="9.140625" style="44"/>
    <col min="15105" max="15105" width="8" style="44" customWidth="1"/>
    <col min="15106" max="15106" width="72.42578125" style="44" customWidth="1"/>
    <col min="15107" max="15107" width="10.28515625" style="44" customWidth="1"/>
    <col min="15108" max="15360" width="9.140625" style="44"/>
    <col min="15361" max="15361" width="8" style="44" customWidth="1"/>
    <col min="15362" max="15362" width="72.42578125" style="44" customWidth="1"/>
    <col min="15363" max="15363" width="10.28515625" style="44" customWidth="1"/>
    <col min="15364" max="15616" width="9.140625" style="44"/>
    <col min="15617" max="15617" width="8" style="44" customWidth="1"/>
    <col min="15618" max="15618" width="72.42578125" style="44" customWidth="1"/>
    <col min="15619" max="15619" width="10.28515625" style="44" customWidth="1"/>
    <col min="15620" max="15872" width="9.140625" style="44"/>
    <col min="15873" max="15873" width="8" style="44" customWidth="1"/>
    <col min="15874" max="15874" width="72.42578125" style="44" customWidth="1"/>
    <col min="15875" max="15875" width="10.28515625" style="44" customWidth="1"/>
    <col min="15876" max="16128" width="9.140625" style="44"/>
    <col min="16129" max="16129" width="8" style="44" customWidth="1"/>
    <col min="16130" max="16130" width="72.42578125" style="44" customWidth="1"/>
    <col min="16131" max="16131" width="10.28515625" style="44" customWidth="1"/>
    <col min="16132" max="16384" width="9.140625" style="44"/>
  </cols>
  <sheetData>
    <row r="1" spans="1:3" x14ac:dyDescent="0.2">
      <c r="A1" s="1"/>
      <c r="B1" s="1"/>
      <c r="C1" s="1" t="s">
        <v>147</v>
      </c>
    </row>
    <row r="2" spans="1:3" x14ac:dyDescent="0.2">
      <c r="A2" s="1"/>
      <c r="B2" s="1"/>
      <c r="C2" s="1" t="s">
        <v>1</v>
      </c>
    </row>
    <row r="3" spans="1:3" x14ac:dyDescent="0.2">
      <c r="A3" s="1"/>
      <c r="B3" s="1"/>
      <c r="C3" s="1" t="s">
        <v>2</v>
      </c>
    </row>
    <row r="4" spans="1:3" x14ac:dyDescent="0.2">
      <c r="A4" s="1"/>
      <c r="B4" s="1"/>
      <c r="C4" s="1" t="s">
        <v>3</v>
      </c>
    </row>
    <row r="5" spans="1:3" x14ac:dyDescent="0.2">
      <c r="A5" s="1"/>
      <c r="B5" s="1"/>
      <c r="C5" s="1"/>
    </row>
    <row r="6" spans="1:3" ht="14.25" x14ac:dyDescent="0.2">
      <c r="A6" s="257" t="s">
        <v>148</v>
      </c>
      <c r="B6" s="257"/>
      <c r="C6" s="257"/>
    </row>
    <row r="7" spans="1:3" ht="15" thickBot="1" x14ac:dyDescent="0.25">
      <c r="A7" s="258" t="s">
        <v>149</v>
      </c>
      <c r="B7" s="258"/>
      <c r="C7" s="258"/>
    </row>
    <row r="8" spans="1:3" ht="24" customHeight="1" thickBot="1" x14ac:dyDescent="0.25">
      <c r="A8" s="45" t="s">
        <v>6</v>
      </c>
      <c r="B8" s="46" t="s">
        <v>150</v>
      </c>
      <c r="C8" s="47" t="s">
        <v>7</v>
      </c>
    </row>
    <row r="9" spans="1:3" ht="13.5" thickBot="1" x14ac:dyDescent="0.25">
      <c r="A9" s="45">
        <v>1000000</v>
      </c>
      <c r="B9" s="48" t="s">
        <v>151</v>
      </c>
      <c r="C9" s="49">
        <f>SUM(C10,C18:C19,C26)+C16</f>
        <v>170082746</v>
      </c>
    </row>
    <row r="10" spans="1:3" x14ac:dyDescent="0.2">
      <c r="A10" s="50">
        <v>1010000</v>
      </c>
      <c r="B10" s="51" t="s">
        <v>152</v>
      </c>
      <c r="C10" s="52">
        <f>C11+C12+C13+C14+C15</f>
        <v>133044820</v>
      </c>
    </row>
    <row r="11" spans="1:3" x14ac:dyDescent="0.2">
      <c r="A11" s="53">
        <v>1010200</v>
      </c>
      <c r="B11" s="10" t="s">
        <v>153</v>
      </c>
      <c r="C11" s="54">
        <v>0</v>
      </c>
    </row>
    <row r="12" spans="1:3" ht="25.5" x14ac:dyDescent="0.2">
      <c r="A12" s="53">
        <v>1010500</v>
      </c>
      <c r="B12" s="10" t="s">
        <v>154</v>
      </c>
      <c r="C12" s="54">
        <v>2191242</v>
      </c>
    </row>
    <row r="13" spans="1:3" ht="25.5" x14ac:dyDescent="0.2">
      <c r="A13" s="55">
        <v>1010600</v>
      </c>
      <c r="B13" s="10" t="s">
        <v>155</v>
      </c>
      <c r="C13" s="54">
        <v>9714535</v>
      </c>
    </row>
    <row r="14" spans="1:3" ht="25.5" x14ac:dyDescent="0.2">
      <c r="A14" s="55">
        <v>1010601</v>
      </c>
      <c r="B14" s="10" t="s">
        <v>156</v>
      </c>
      <c r="C14" s="54">
        <v>18930702</v>
      </c>
    </row>
    <row r="15" spans="1:3" x14ac:dyDescent="0.2">
      <c r="A15" s="53">
        <v>1010700</v>
      </c>
      <c r="B15" s="10" t="s">
        <v>157</v>
      </c>
      <c r="C15" s="54">
        <v>102208341</v>
      </c>
    </row>
    <row r="16" spans="1:3" ht="25.5" x14ac:dyDescent="0.2">
      <c r="A16" s="56">
        <v>1020000</v>
      </c>
      <c r="B16" s="8" t="s">
        <v>158</v>
      </c>
      <c r="C16" s="57">
        <f>C17</f>
        <v>10558449</v>
      </c>
    </row>
    <row r="17" spans="1:3" x14ac:dyDescent="0.2">
      <c r="A17" s="53">
        <v>1020200</v>
      </c>
      <c r="B17" s="10" t="s">
        <v>159</v>
      </c>
      <c r="C17" s="54">
        <v>10558449</v>
      </c>
    </row>
    <row r="18" spans="1:3" x14ac:dyDescent="0.2">
      <c r="A18" s="56">
        <v>1040000</v>
      </c>
      <c r="B18" s="8" t="s">
        <v>160</v>
      </c>
      <c r="C18" s="58">
        <v>2880117</v>
      </c>
    </row>
    <row r="19" spans="1:3" x14ac:dyDescent="0.2">
      <c r="A19" s="56">
        <v>1050000</v>
      </c>
      <c r="B19" s="8" t="s">
        <v>161</v>
      </c>
      <c r="C19" s="58">
        <f>C20</f>
        <v>8479899</v>
      </c>
    </row>
    <row r="20" spans="1:3" x14ac:dyDescent="0.2">
      <c r="A20" s="53">
        <v>1050100</v>
      </c>
      <c r="B20" s="10" t="s">
        <v>162</v>
      </c>
      <c r="C20" s="59">
        <f>C21+C22+C23</f>
        <v>8479899</v>
      </c>
    </row>
    <row r="21" spans="1:3" x14ac:dyDescent="0.2">
      <c r="A21" s="53">
        <v>1050101</v>
      </c>
      <c r="B21" s="10" t="s">
        <v>163</v>
      </c>
      <c r="C21" s="54">
        <v>1040178</v>
      </c>
    </row>
    <row r="22" spans="1:3" x14ac:dyDescent="0.2">
      <c r="A22" s="53">
        <v>1050102</v>
      </c>
      <c r="B22" s="10" t="s">
        <v>164</v>
      </c>
      <c r="C22" s="54">
        <v>7323303</v>
      </c>
    </row>
    <row r="23" spans="1:3" x14ac:dyDescent="0.2">
      <c r="A23" s="53">
        <v>1050103</v>
      </c>
      <c r="B23" s="10" t="s">
        <v>165</v>
      </c>
      <c r="C23" s="54">
        <v>116418</v>
      </c>
    </row>
    <row r="24" spans="1:3" x14ac:dyDescent="0.2">
      <c r="A24" s="53">
        <v>1051100</v>
      </c>
      <c r="B24" s="10" t="s">
        <v>166</v>
      </c>
      <c r="C24" s="54">
        <v>0</v>
      </c>
    </row>
    <row r="25" spans="1:3" x14ac:dyDescent="0.2">
      <c r="A25" s="53">
        <v>1051103</v>
      </c>
      <c r="B25" s="10" t="s">
        <v>167</v>
      </c>
      <c r="C25" s="54">
        <v>0</v>
      </c>
    </row>
    <row r="26" spans="1:3" x14ac:dyDescent="0.2">
      <c r="A26" s="56">
        <v>1400000</v>
      </c>
      <c r="B26" s="8" t="s">
        <v>168</v>
      </c>
      <c r="C26" s="58">
        <f>SUM(C27:C28)</f>
        <v>15119461</v>
      </c>
    </row>
    <row r="27" spans="1:3" x14ac:dyDescent="0.2">
      <c r="A27" s="53">
        <v>1400400</v>
      </c>
      <c r="B27" s="10" t="s">
        <v>169</v>
      </c>
      <c r="C27" s="54">
        <v>15119461</v>
      </c>
    </row>
    <row r="28" spans="1:3" ht="13.5" thickBot="1" x14ac:dyDescent="0.25">
      <c r="A28" s="60">
        <v>1400500</v>
      </c>
      <c r="B28" s="61" t="s">
        <v>170</v>
      </c>
      <c r="C28" s="62">
        <v>0</v>
      </c>
    </row>
    <row r="29" spans="1:3" ht="13.5" thickBot="1" x14ac:dyDescent="0.25">
      <c r="A29" s="45">
        <v>2000000</v>
      </c>
      <c r="B29" s="48" t="s">
        <v>171</v>
      </c>
      <c r="C29" s="49">
        <f>SUM(C30,C36,C38,C39)</f>
        <v>4907940</v>
      </c>
    </row>
    <row r="30" spans="1:3" ht="25.5" x14ac:dyDescent="0.2">
      <c r="A30" s="50">
        <v>2010000</v>
      </c>
      <c r="B30" s="51" t="s">
        <v>172</v>
      </c>
      <c r="C30" s="52">
        <f>C31+C32+C33+C34+C35-1</f>
        <v>1825934</v>
      </c>
    </row>
    <row r="31" spans="1:3" x14ac:dyDescent="0.2">
      <c r="A31" s="53">
        <v>2010200</v>
      </c>
      <c r="B31" s="10" t="s">
        <v>173</v>
      </c>
      <c r="C31" s="54">
        <v>1090572</v>
      </c>
    </row>
    <row r="32" spans="1:3" x14ac:dyDescent="0.2">
      <c r="A32" s="55">
        <v>2010300</v>
      </c>
      <c r="B32" s="12" t="s">
        <v>174</v>
      </c>
      <c r="C32" s="54">
        <v>0</v>
      </c>
    </row>
    <row r="33" spans="1:3" x14ac:dyDescent="0.2">
      <c r="A33" s="55">
        <v>2010400</v>
      </c>
      <c r="B33" s="10" t="s">
        <v>175</v>
      </c>
      <c r="C33" s="54">
        <v>382985</v>
      </c>
    </row>
    <row r="34" spans="1:3" x14ac:dyDescent="0.2">
      <c r="A34" s="55">
        <v>2010500</v>
      </c>
      <c r="B34" s="10" t="s">
        <v>176</v>
      </c>
      <c r="C34" s="54">
        <v>8769</v>
      </c>
    </row>
    <row r="35" spans="1:3" x14ac:dyDescent="0.2">
      <c r="A35" s="55">
        <v>2010900</v>
      </c>
      <c r="B35" s="10" t="s">
        <v>177</v>
      </c>
      <c r="C35" s="54">
        <v>343609</v>
      </c>
    </row>
    <row r="36" spans="1:3" ht="25.5" x14ac:dyDescent="0.2">
      <c r="A36" s="56">
        <v>2020000</v>
      </c>
      <c r="B36" s="8" t="s">
        <v>178</v>
      </c>
      <c r="C36" s="58">
        <v>1582496</v>
      </c>
    </row>
    <row r="37" spans="1:3" ht="25.5" x14ac:dyDescent="0.2">
      <c r="A37" s="53">
        <v>2020100</v>
      </c>
      <c r="B37" s="10" t="s">
        <v>179</v>
      </c>
      <c r="C37" s="59">
        <v>1500000</v>
      </c>
    </row>
    <row r="38" spans="1:3" x14ac:dyDescent="0.2">
      <c r="A38" s="56">
        <v>2060000</v>
      </c>
      <c r="B38" s="8" t="s">
        <v>180</v>
      </c>
      <c r="C38" s="58">
        <v>478413</v>
      </c>
    </row>
    <row r="39" spans="1:3" ht="13.5" thickBot="1" x14ac:dyDescent="0.25">
      <c r="A39" s="63">
        <v>2070000</v>
      </c>
      <c r="B39" s="64" t="s">
        <v>181</v>
      </c>
      <c r="C39" s="65">
        <v>1021097</v>
      </c>
    </row>
    <row r="40" spans="1:3" ht="13.5" thickBot="1" x14ac:dyDescent="0.25">
      <c r="A40" s="45">
        <v>4000000</v>
      </c>
      <c r="B40" s="48" t="s">
        <v>182</v>
      </c>
      <c r="C40" s="49">
        <f>C41</f>
        <v>1882650</v>
      </c>
    </row>
    <row r="41" spans="1:3" x14ac:dyDescent="0.2">
      <c r="A41" s="66">
        <v>4020000</v>
      </c>
      <c r="B41" s="67" t="s">
        <v>183</v>
      </c>
      <c r="C41" s="68">
        <f>C42</f>
        <v>1882650</v>
      </c>
    </row>
    <row r="42" spans="1:3" ht="13.5" thickBot="1" x14ac:dyDescent="0.25">
      <c r="A42" s="69">
        <v>4020200</v>
      </c>
      <c r="B42" s="61" t="s">
        <v>184</v>
      </c>
      <c r="C42" s="70">
        <v>1882650</v>
      </c>
    </row>
    <row r="43" spans="1:3" ht="26.25" thickBot="1" x14ac:dyDescent="0.25">
      <c r="A43" s="45">
        <v>5000000</v>
      </c>
      <c r="B43" s="48" t="s">
        <v>185</v>
      </c>
      <c r="C43" s="49">
        <v>19529028</v>
      </c>
    </row>
    <row r="44" spans="1:3" ht="13.5" thickBot="1" x14ac:dyDescent="0.25">
      <c r="A44" s="71"/>
      <c r="B44" s="72" t="s">
        <v>186</v>
      </c>
      <c r="C44" s="49">
        <f>SUM(C9,C29,C40,C43)</f>
        <v>196402364</v>
      </c>
    </row>
    <row r="45" spans="1:3" s="74" customFormat="1" x14ac:dyDescent="0.2">
      <c r="A45" s="73"/>
      <c r="B45" s="73"/>
      <c r="C45" s="73"/>
    </row>
    <row r="46" spans="1:3" s="74" customFormat="1" x14ac:dyDescent="0.2"/>
    <row r="47" spans="1:3" s="74" customFormat="1" x14ac:dyDescent="0.2"/>
    <row r="48" spans="1:3" s="74" customFormat="1" x14ac:dyDescent="0.2"/>
    <row r="49" s="74" customFormat="1" x14ac:dyDescent="0.2"/>
  </sheetData>
  <mergeCells count="2">
    <mergeCell ref="A6:C6"/>
    <mergeCell ref="A7:C7"/>
  </mergeCells>
  <pageMargins left="1.1811023622047245" right="0.70866141732283472" top="0.74803149606299213" bottom="0.74803149606299213" header="0.31496062992125984" footer="0.31496062992125984"/>
  <pageSetup paperSize="9" scale="77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A8546-775A-4DEF-B606-9E6112F3574A}">
  <dimension ref="A1:BR147"/>
  <sheetViews>
    <sheetView topLeftCell="A127" zoomScaleNormal="100" workbookViewId="0">
      <selection activeCell="A141" sqref="A141:XFD144"/>
    </sheetView>
  </sheetViews>
  <sheetFormatPr defaultRowHeight="12.75" x14ac:dyDescent="0.2"/>
  <cols>
    <col min="1" max="2" width="4.42578125" style="79" customWidth="1"/>
    <col min="3" max="3" width="45.42578125" style="122" customWidth="1"/>
    <col min="4" max="4" width="11.42578125" style="79" customWidth="1"/>
    <col min="5" max="5" width="12" style="79" customWidth="1"/>
    <col min="6" max="6" width="11.42578125" style="79" customWidth="1"/>
    <col min="7" max="7" width="11.28515625" style="79" customWidth="1"/>
    <col min="8" max="8" width="10.140625" style="79" customWidth="1"/>
    <col min="9" max="16" width="9.7109375" style="79" customWidth="1"/>
    <col min="17" max="17" width="12" style="79" customWidth="1"/>
    <col min="18" max="18" width="11.140625" style="79" customWidth="1"/>
    <col min="19" max="52" width="9.7109375" style="79" customWidth="1"/>
    <col min="53" max="53" width="9.7109375" style="79" hidden="1" customWidth="1"/>
    <col min="54" max="54" width="9.7109375" style="79" customWidth="1"/>
    <col min="55" max="55" width="9.7109375" style="79" hidden="1" customWidth="1"/>
    <col min="56" max="56" width="9.7109375" style="79" customWidth="1"/>
    <col min="57" max="57" width="11.85546875" style="79" customWidth="1"/>
    <col min="58" max="58" width="10.85546875" style="79" customWidth="1"/>
    <col min="59" max="61" width="9.7109375" style="79" customWidth="1"/>
    <col min="62" max="62" width="9.7109375" style="79" hidden="1" customWidth="1"/>
    <col min="63" max="67" width="9.7109375" style="79" customWidth="1"/>
    <col min="68" max="68" width="9.7109375" style="79" hidden="1" customWidth="1"/>
    <col min="69" max="69" width="12.28515625" style="79" customWidth="1"/>
    <col min="70" max="234" width="9.140625" style="79"/>
    <col min="235" max="236" width="4.42578125" style="79" customWidth="1"/>
    <col min="237" max="237" width="40.85546875" style="79" customWidth="1"/>
    <col min="238" max="297" width="9.7109375" style="79" customWidth="1"/>
    <col min="298" max="490" width="9.140625" style="79"/>
    <col min="491" max="492" width="4.42578125" style="79" customWidth="1"/>
    <col min="493" max="493" width="40.85546875" style="79" customWidth="1"/>
    <col min="494" max="553" width="9.7109375" style="79" customWidth="1"/>
    <col min="554" max="746" width="9.140625" style="79"/>
    <col min="747" max="748" width="4.42578125" style="79" customWidth="1"/>
    <col min="749" max="749" width="40.85546875" style="79" customWidth="1"/>
    <col min="750" max="809" width="9.7109375" style="79" customWidth="1"/>
    <col min="810" max="1002" width="9.140625" style="79"/>
    <col min="1003" max="1004" width="4.42578125" style="79" customWidth="1"/>
    <col min="1005" max="1005" width="40.85546875" style="79" customWidth="1"/>
    <col min="1006" max="1065" width="9.7109375" style="79" customWidth="1"/>
    <col min="1066" max="1258" width="9.140625" style="79"/>
    <col min="1259" max="1260" width="4.42578125" style="79" customWidth="1"/>
    <col min="1261" max="1261" width="40.85546875" style="79" customWidth="1"/>
    <col min="1262" max="1321" width="9.7109375" style="79" customWidth="1"/>
    <col min="1322" max="1514" width="9.140625" style="79"/>
    <col min="1515" max="1516" width="4.42578125" style="79" customWidth="1"/>
    <col min="1517" max="1517" width="40.85546875" style="79" customWidth="1"/>
    <col min="1518" max="1577" width="9.7109375" style="79" customWidth="1"/>
    <col min="1578" max="1770" width="9.140625" style="79"/>
    <col min="1771" max="1772" width="4.42578125" style="79" customWidth="1"/>
    <col min="1773" max="1773" width="40.85546875" style="79" customWidth="1"/>
    <col min="1774" max="1833" width="9.7109375" style="79" customWidth="1"/>
    <col min="1834" max="2026" width="9.140625" style="79"/>
    <col min="2027" max="2028" width="4.42578125" style="79" customWidth="1"/>
    <col min="2029" max="2029" width="40.85546875" style="79" customWidth="1"/>
    <col min="2030" max="2089" width="9.7109375" style="79" customWidth="1"/>
    <col min="2090" max="2282" width="9.140625" style="79"/>
    <col min="2283" max="2284" width="4.42578125" style="79" customWidth="1"/>
    <col min="2285" max="2285" width="40.85546875" style="79" customWidth="1"/>
    <col min="2286" max="2345" width="9.7109375" style="79" customWidth="1"/>
    <col min="2346" max="2538" width="9.140625" style="79"/>
    <col min="2539" max="2540" width="4.42578125" style="79" customWidth="1"/>
    <col min="2541" max="2541" width="40.85546875" style="79" customWidth="1"/>
    <col min="2542" max="2601" width="9.7109375" style="79" customWidth="1"/>
    <col min="2602" max="2794" width="9.140625" style="79"/>
    <col min="2795" max="2796" width="4.42578125" style="79" customWidth="1"/>
    <col min="2797" max="2797" width="40.85546875" style="79" customWidth="1"/>
    <col min="2798" max="2857" width="9.7109375" style="79" customWidth="1"/>
    <col min="2858" max="3050" width="9.140625" style="79"/>
    <col min="3051" max="3052" width="4.42578125" style="79" customWidth="1"/>
    <col min="3053" max="3053" width="40.85546875" style="79" customWidth="1"/>
    <col min="3054" max="3113" width="9.7109375" style="79" customWidth="1"/>
    <col min="3114" max="3306" width="9.140625" style="79"/>
    <col min="3307" max="3308" width="4.42578125" style="79" customWidth="1"/>
    <col min="3309" max="3309" width="40.85546875" style="79" customWidth="1"/>
    <col min="3310" max="3369" width="9.7109375" style="79" customWidth="1"/>
    <col min="3370" max="3562" width="9.140625" style="79"/>
    <col min="3563" max="3564" width="4.42578125" style="79" customWidth="1"/>
    <col min="3565" max="3565" width="40.85546875" style="79" customWidth="1"/>
    <col min="3566" max="3625" width="9.7109375" style="79" customWidth="1"/>
    <col min="3626" max="3818" width="9.140625" style="79"/>
    <col min="3819" max="3820" width="4.42578125" style="79" customWidth="1"/>
    <col min="3821" max="3821" width="40.85546875" style="79" customWidth="1"/>
    <col min="3822" max="3881" width="9.7109375" style="79" customWidth="1"/>
    <col min="3882" max="4074" width="9.140625" style="79"/>
    <col min="4075" max="4076" width="4.42578125" style="79" customWidth="1"/>
    <col min="4077" max="4077" width="40.85546875" style="79" customWidth="1"/>
    <col min="4078" max="4137" width="9.7109375" style="79" customWidth="1"/>
    <col min="4138" max="4330" width="9.140625" style="79"/>
    <col min="4331" max="4332" width="4.42578125" style="79" customWidth="1"/>
    <col min="4333" max="4333" width="40.85546875" style="79" customWidth="1"/>
    <col min="4334" max="4393" width="9.7109375" style="79" customWidth="1"/>
    <col min="4394" max="4586" width="9.140625" style="79"/>
    <col min="4587" max="4588" width="4.42578125" style="79" customWidth="1"/>
    <col min="4589" max="4589" width="40.85546875" style="79" customWidth="1"/>
    <col min="4590" max="4649" width="9.7109375" style="79" customWidth="1"/>
    <col min="4650" max="4842" width="9.140625" style="79"/>
    <col min="4843" max="4844" width="4.42578125" style="79" customWidth="1"/>
    <col min="4845" max="4845" width="40.85546875" style="79" customWidth="1"/>
    <col min="4846" max="4905" width="9.7109375" style="79" customWidth="1"/>
    <col min="4906" max="5098" width="9.140625" style="79"/>
    <col min="5099" max="5100" width="4.42578125" style="79" customWidth="1"/>
    <col min="5101" max="5101" width="40.85546875" style="79" customWidth="1"/>
    <col min="5102" max="5161" width="9.7109375" style="79" customWidth="1"/>
    <col min="5162" max="5354" width="9.140625" style="79"/>
    <col min="5355" max="5356" width="4.42578125" style="79" customWidth="1"/>
    <col min="5357" max="5357" width="40.85546875" style="79" customWidth="1"/>
    <col min="5358" max="5417" width="9.7109375" style="79" customWidth="1"/>
    <col min="5418" max="5610" width="9.140625" style="79"/>
    <col min="5611" max="5612" width="4.42578125" style="79" customWidth="1"/>
    <col min="5613" max="5613" width="40.85546875" style="79" customWidth="1"/>
    <col min="5614" max="5673" width="9.7109375" style="79" customWidth="1"/>
    <col min="5674" max="5866" width="9.140625" style="79"/>
    <col min="5867" max="5868" width="4.42578125" style="79" customWidth="1"/>
    <col min="5869" max="5869" width="40.85546875" style="79" customWidth="1"/>
    <col min="5870" max="5929" width="9.7109375" style="79" customWidth="1"/>
    <col min="5930" max="6122" width="9.140625" style="79"/>
    <col min="6123" max="6124" width="4.42578125" style="79" customWidth="1"/>
    <col min="6125" max="6125" width="40.85546875" style="79" customWidth="1"/>
    <col min="6126" max="6185" width="9.7109375" style="79" customWidth="1"/>
    <col min="6186" max="6378" width="9.140625" style="79"/>
    <col min="6379" max="6380" width="4.42578125" style="79" customWidth="1"/>
    <col min="6381" max="6381" width="40.85546875" style="79" customWidth="1"/>
    <col min="6382" max="6441" width="9.7109375" style="79" customWidth="1"/>
    <col min="6442" max="6634" width="9.140625" style="79"/>
    <col min="6635" max="6636" width="4.42578125" style="79" customWidth="1"/>
    <col min="6637" max="6637" width="40.85546875" style="79" customWidth="1"/>
    <col min="6638" max="6697" width="9.7109375" style="79" customWidth="1"/>
    <col min="6698" max="6890" width="9.140625" style="79"/>
    <col min="6891" max="6892" width="4.42578125" style="79" customWidth="1"/>
    <col min="6893" max="6893" width="40.85546875" style="79" customWidth="1"/>
    <col min="6894" max="6953" width="9.7109375" style="79" customWidth="1"/>
    <col min="6954" max="7146" width="9.140625" style="79"/>
    <col min="7147" max="7148" width="4.42578125" style="79" customWidth="1"/>
    <col min="7149" max="7149" width="40.85546875" style="79" customWidth="1"/>
    <col min="7150" max="7209" width="9.7109375" style="79" customWidth="1"/>
    <col min="7210" max="7402" width="9.140625" style="79"/>
    <col min="7403" max="7404" width="4.42578125" style="79" customWidth="1"/>
    <col min="7405" max="7405" width="40.85546875" style="79" customWidth="1"/>
    <col min="7406" max="7465" width="9.7109375" style="79" customWidth="1"/>
    <col min="7466" max="7658" width="9.140625" style="79"/>
    <col min="7659" max="7660" width="4.42578125" style="79" customWidth="1"/>
    <col min="7661" max="7661" width="40.85546875" style="79" customWidth="1"/>
    <col min="7662" max="7721" width="9.7109375" style="79" customWidth="1"/>
    <col min="7722" max="7914" width="9.140625" style="79"/>
    <col min="7915" max="7916" width="4.42578125" style="79" customWidth="1"/>
    <col min="7917" max="7917" width="40.85546875" style="79" customWidth="1"/>
    <col min="7918" max="7977" width="9.7109375" style="79" customWidth="1"/>
    <col min="7978" max="8170" width="9.140625" style="79"/>
    <col min="8171" max="8172" width="4.42578125" style="79" customWidth="1"/>
    <col min="8173" max="8173" width="40.85546875" style="79" customWidth="1"/>
    <col min="8174" max="8233" width="9.7109375" style="79" customWidth="1"/>
    <col min="8234" max="8426" width="9.140625" style="79"/>
    <col min="8427" max="8428" width="4.42578125" style="79" customWidth="1"/>
    <col min="8429" max="8429" width="40.85546875" style="79" customWidth="1"/>
    <col min="8430" max="8489" width="9.7109375" style="79" customWidth="1"/>
    <col min="8490" max="8682" width="9.140625" style="79"/>
    <col min="8683" max="8684" width="4.42578125" style="79" customWidth="1"/>
    <col min="8685" max="8685" width="40.85546875" style="79" customWidth="1"/>
    <col min="8686" max="8745" width="9.7109375" style="79" customWidth="1"/>
    <col min="8746" max="8938" width="9.140625" style="79"/>
    <col min="8939" max="8940" width="4.42578125" style="79" customWidth="1"/>
    <col min="8941" max="8941" width="40.85546875" style="79" customWidth="1"/>
    <col min="8942" max="9001" width="9.7109375" style="79" customWidth="1"/>
    <col min="9002" max="9194" width="9.140625" style="79"/>
    <col min="9195" max="9196" width="4.42578125" style="79" customWidth="1"/>
    <col min="9197" max="9197" width="40.85546875" style="79" customWidth="1"/>
    <col min="9198" max="9257" width="9.7109375" style="79" customWidth="1"/>
    <col min="9258" max="9450" width="9.140625" style="79"/>
    <col min="9451" max="9452" width="4.42578125" style="79" customWidth="1"/>
    <col min="9453" max="9453" width="40.85546875" style="79" customWidth="1"/>
    <col min="9454" max="9513" width="9.7109375" style="79" customWidth="1"/>
    <col min="9514" max="9706" width="9.140625" style="79"/>
    <col min="9707" max="9708" width="4.42578125" style="79" customWidth="1"/>
    <col min="9709" max="9709" width="40.85546875" style="79" customWidth="1"/>
    <col min="9710" max="9769" width="9.7109375" style="79" customWidth="1"/>
    <col min="9770" max="9962" width="9.140625" style="79"/>
    <col min="9963" max="9964" width="4.42578125" style="79" customWidth="1"/>
    <col min="9965" max="9965" width="40.85546875" style="79" customWidth="1"/>
    <col min="9966" max="10025" width="9.7109375" style="79" customWidth="1"/>
    <col min="10026" max="10218" width="9.140625" style="79"/>
    <col min="10219" max="10220" width="4.42578125" style="79" customWidth="1"/>
    <col min="10221" max="10221" width="40.85546875" style="79" customWidth="1"/>
    <col min="10222" max="10281" width="9.7109375" style="79" customWidth="1"/>
    <col min="10282" max="10474" width="9.140625" style="79"/>
    <col min="10475" max="10476" width="4.42578125" style="79" customWidth="1"/>
    <col min="10477" max="10477" width="40.85546875" style="79" customWidth="1"/>
    <col min="10478" max="10537" width="9.7109375" style="79" customWidth="1"/>
    <col min="10538" max="10730" width="9.140625" style="79"/>
    <col min="10731" max="10732" width="4.42578125" style="79" customWidth="1"/>
    <col min="10733" max="10733" width="40.85546875" style="79" customWidth="1"/>
    <col min="10734" max="10793" width="9.7109375" style="79" customWidth="1"/>
    <col min="10794" max="10986" width="9.140625" style="79"/>
    <col min="10987" max="10988" width="4.42578125" style="79" customWidth="1"/>
    <col min="10989" max="10989" width="40.85546875" style="79" customWidth="1"/>
    <col min="10990" max="11049" width="9.7109375" style="79" customWidth="1"/>
    <col min="11050" max="11242" width="9.140625" style="79"/>
    <col min="11243" max="11244" width="4.42578125" style="79" customWidth="1"/>
    <col min="11245" max="11245" width="40.85546875" style="79" customWidth="1"/>
    <col min="11246" max="11305" width="9.7109375" style="79" customWidth="1"/>
    <col min="11306" max="11498" width="9.140625" style="79"/>
    <col min="11499" max="11500" width="4.42578125" style="79" customWidth="1"/>
    <col min="11501" max="11501" width="40.85546875" style="79" customWidth="1"/>
    <col min="11502" max="11561" width="9.7109375" style="79" customWidth="1"/>
    <col min="11562" max="11754" width="9.140625" style="79"/>
    <col min="11755" max="11756" width="4.42578125" style="79" customWidth="1"/>
    <col min="11757" max="11757" width="40.85546875" style="79" customWidth="1"/>
    <col min="11758" max="11817" width="9.7109375" style="79" customWidth="1"/>
    <col min="11818" max="12010" width="9.140625" style="79"/>
    <col min="12011" max="12012" width="4.42578125" style="79" customWidth="1"/>
    <col min="12013" max="12013" width="40.85546875" style="79" customWidth="1"/>
    <col min="12014" max="12073" width="9.7109375" style="79" customWidth="1"/>
    <col min="12074" max="12266" width="9.140625" style="79"/>
    <col min="12267" max="12268" width="4.42578125" style="79" customWidth="1"/>
    <col min="12269" max="12269" width="40.85546875" style="79" customWidth="1"/>
    <col min="12270" max="12329" width="9.7109375" style="79" customWidth="1"/>
    <col min="12330" max="12522" width="9.140625" style="79"/>
    <col min="12523" max="12524" width="4.42578125" style="79" customWidth="1"/>
    <col min="12525" max="12525" width="40.85546875" style="79" customWidth="1"/>
    <col min="12526" max="12585" width="9.7109375" style="79" customWidth="1"/>
    <col min="12586" max="12778" width="9.140625" style="79"/>
    <col min="12779" max="12780" width="4.42578125" style="79" customWidth="1"/>
    <col min="12781" max="12781" width="40.85546875" style="79" customWidth="1"/>
    <col min="12782" max="12841" width="9.7109375" style="79" customWidth="1"/>
    <col min="12842" max="13034" width="9.140625" style="79"/>
    <col min="13035" max="13036" width="4.42578125" style="79" customWidth="1"/>
    <col min="13037" max="13037" width="40.85546875" style="79" customWidth="1"/>
    <col min="13038" max="13097" width="9.7109375" style="79" customWidth="1"/>
    <col min="13098" max="13290" width="9.140625" style="79"/>
    <col min="13291" max="13292" width="4.42578125" style="79" customWidth="1"/>
    <col min="13293" max="13293" width="40.85546875" style="79" customWidth="1"/>
    <col min="13294" max="13353" width="9.7109375" style="79" customWidth="1"/>
    <col min="13354" max="13546" width="9.140625" style="79"/>
    <col min="13547" max="13548" width="4.42578125" style="79" customWidth="1"/>
    <col min="13549" max="13549" width="40.85546875" style="79" customWidth="1"/>
    <col min="13550" max="13609" width="9.7109375" style="79" customWidth="1"/>
    <col min="13610" max="13802" width="9.140625" style="79"/>
    <col min="13803" max="13804" width="4.42578125" style="79" customWidth="1"/>
    <col min="13805" max="13805" width="40.85546875" style="79" customWidth="1"/>
    <col min="13806" max="13865" width="9.7109375" style="79" customWidth="1"/>
    <col min="13866" max="14058" width="9.140625" style="79"/>
    <col min="14059" max="14060" width="4.42578125" style="79" customWidth="1"/>
    <col min="14061" max="14061" width="40.85546875" style="79" customWidth="1"/>
    <col min="14062" max="14121" width="9.7109375" style="79" customWidth="1"/>
    <col min="14122" max="14314" width="9.140625" style="79"/>
    <col min="14315" max="14316" width="4.42578125" style="79" customWidth="1"/>
    <col min="14317" max="14317" width="40.85546875" style="79" customWidth="1"/>
    <col min="14318" max="14377" width="9.7109375" style="79" customWidth="1"/>
    <col min="14378" max="14570" width="9.140625" style="79"/>
    <col min="14571" max="14572" width="4.42578125" style="79" customWidth="1"/>
    <col min="14573" max="14573" width="40.85546875" style="79" customWidth="1"/>
    <col min="14574" max="14633" width="9.7109375" style="79" customWidth="1"/>
    <col min="14634" max="14826" width="9.140625" style="79"/>
    <col min="14827" max="14828" width="4.42578125" style="79" customWidth="1"/>
    <col min="14829" max="14829" width="40.85546875" style="79" customWidth="1"/>
    <col min="14830" max="14889" width="9.7109375" style="79" customWidth="1"/>
    <col min="14890" max="15082" width="9.140625" style="79"/>
    <col min="15083" max="15084" width="4.42578125" style="79" customWidth="1"/>
    <col min="15085" max="15085" width="40.85546875" style="79" customWidth="1"/>
    <col min="15086" max="15145" width="9.7109375" style="79" customWidth="1"/>
    <col min="15146" max="15338" width="9.140625" style="79"/>
    <col min="15339" max="15340" width="4.42578125" style="79" customWidth="1"/>
    <col min="15341" max="15341" width="40.85546875" style="79" customWidth="1"/>
    <col min="15342" max="15401" width="9.7109375" style="79" customWidth="1"/>
    <col min="15402" max="15594" width="9.140625" style="79"/>
    <col min="15595" max="15596" width="4.42578125" style="79" customWidth="1"/>
    <col min="15597" max="15597" width="40.85546875" style="79" customWidth="1"/>
    <col min="15598" max="15657" width="9.7109375" style="79" customWidth="1"/>
    <col min="15658" max="15850" width="9.140625" style="79"/>
    <col min="15851" max="15852" width="4.42578125" style="79" customWidth="1"/>
    <col min="15853" max="15853" width="40.85546875" style="79" customWidth="1"/>
    <col min="15854" max="15913" width="9.7109375" style="79" customWidth="1"/>
    <col min="15914" max="16106" width="9.140625" style="79"/>
    <col min="16107" max="16108" width="4.42578125" style="79" customWidth="1"/>
    <col min="16109" max="16109" width="40.85546875" style="79" customWidth="1"/>
    <col min="16110" max="16169" width="9.7109375" style="79" customWidth="1"/>
    <col min="16170" max="16384" width="9.140625" style="79"/>
  </cols>
  <sheetData>
    <row r="1" spans="1:70" x14ac:dyDescent="0.2">
      <c r="A1" s="76"/>
      <c r="B1" s="76"/>
      <c r="C1" s="77"/>
      <c r="D1" s="76"/>
      <c r="E1" s="76"/>
      <c r="F1" s="76"/>
      <c r="G1" s="76"/>
      <c r="H1" s="76"/>
      <c r="I1" s="78"/>
      <c r="J1" s="76"/>
      <c r="K1" s="76"/>
      <c r="L1" s="76"/>
      <c r="M1" s="78" t="s">
        <v>187</v>
      </c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</row>
    <row r="2" spans="1:70" x14ac:dyDescent="0.2">
      <c r="A2" s="76"/>
      <c r="B2" s="76"/>
      <c r="C2" s="77"/>
      <c r="D2" s="76"/>
      <c r="E2" s="76"/>
      <c r="F2" s="76"/>
      <c r="G2" s="76"/>
      <c r="H2" s="76"/>
      <c r="I2" s="80"/>
      <c r="J2" s="76"/>
      <c r="K2" s="76"/>
      <c r="L2" s="76"/>
      <c r="M2" s="78" t="s">
        <v>1</v>
      </c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</row>
    <row r="3" spans="1:70" x14ac:dyDescent="0.2">
      <c r="A3" s="76"/>
      <c r="B3" s="76"/>
      <c r="C3" s="77"/>
      <c r="D3" s="76"/>
      <c r="E3" s="76"/>
      <c r="F3" s="76"/>
      <c r="G3" s="76"/>
      <c r="H3" s="76"/>
      <c r="I3" s="80"/>
      <c r="J3" s="76"/>
      <c r="K3" s="76"/>
      <c r="L3" s="76"/>
      <c r="M3" s="78" t="s">
        <v>2</v>
      </c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</row>
    <row r="4" spans="1:70" x14ac:dyDescent="0.2">
      <c r="A4" s="76"/>
      <c r="B4" s="76"/>
      <c r="C4" s="77"/>
      <c r="D4" s="76"/>
      <c r="E4" s="76"/>
      <c r="F4" s="76"/>
      <c r="G4" s="76"/>
      <c r="H4" s="76"/>
      <c r="I4" s="80"/>
      <c r="J4" s="76"/>
      <c r="K4" s="76"/>
      <c r="L4" s="76"/>
      <c r="M4" s="78" t="s">
        <v>3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</row>
    <row r="5" spans="1:70" x14ac:dyDescent="0.2">
      <c r="A5" s="76"/>
      <c r="B5" s="76"/>
      <c r="C5" s="77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</row>
    <row r="6" spans="1:70" x14ac:dyDescent="0.2">
      <c r="A6" s="81" t="s">
        <v>188</v>
      </c>
      <c r="B6" s="82"/>
      <c r="C6" s="81"/>
      <c r="D6" s="82"/>
      <c r="E6" s="83"/>
      <c r="F6" s="83"/>
      <c r="G6" s="84"/>
      <c r="H6" s="84"/>
      <c r="I6" s="84"/>
      <c r="J6" s="83"/>
      <c r="K6" s="83"/>
      <c r="L6" s="83"/>
      <c r="M6" s="83"/>
      <c r="N6" s="83"/>
      <c r="O6" s="83"/>
      <c r="P6" s="84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</row>
    <row r="7" spans="1:70" ht="13.5" thickBot="1" x14ac:dyDescent="0.25">
      <c r="A7" s="81" t="s">
        <v>189</v>
      </c>
      <c r="B7" s="82"/>
      <c r="C7" s="81"/>
      <c r="D7" s="82"/>
      <c r="E7" s="83"/>
      <c r="F7" s="83"/>
      <c r="G7" s="84"/>
      <c r="H7" s="84"/>
      <c r="I7" s="84"/>
      <c r="J7" s="83"/>
      <c r="K7" s="83"/>
      <c r="L7" s="83"/>
      <c r="M7" s="83"/>
      <c r="N7" s="83"/>
      <c r="O7" s="83"/>
      <c r="P7" s="84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</row>
    <row r="8" spans="1:70" s="92" customFormat="1" ht="161.25" customHeight="1" thickBot="1" x14ac:dyDescent="0.25">
      <c r="A8" s="85" t="s">
        <v>190</v>
      </c>
      <c r="B8" s="86" t="s">
        <v>191</v>
      </c>
      <c r="C8" s="87"/>
      <c r="D8" s="88" t="s">
        <v>192</v>
      </c>
      <c r="E8" s="88" t="s">
        <v>193</v>
      </c>
      <c r="F8" s="88" t="s">
        <v>194</v>
      </c>
      <c r="G8" s="88" t="s">
        <v>195</v>
      </c>
      <c r="H8" s="88" t="s">
        <v>196</v>
      </c>
      <c r="I8" s="88" t="s">
        <v>197</v>
      </c>
      <c r="J8" s="88" t="s">
        <v>198</v>
      </c>
      <c r="K8" s="88" t="s">
        <v>199</v>
      </c>
      <c r="L8" s="88" t="s">
        <v>200</v>
      </c>
      <c r="M8" s="88" t="s">
        <v>201</v>
      </c>
      <c r="N8" s="88" t="s">
        <v>202</v>
      </c>
      <c r="O8" s="88" t="s">
        <v>203</v>
      </c>
      <c r="P8" s="88" t="s">
        <v>204</v>
      </c>
      <c r="Q8" s="88" t="s">
        <v>205</v>
      </c>
      <c r="R8" s="88" t="s">
        <v>206</v>
      </c>
      <c r="S8" s="88" t="s">
        <v>207</v>
      </c>
      <c r="T8" s="88" t="s">
        <v>208</v>
      </c>
      <c r="U8" s="88" t="s">
        <v>209</v>
      </c>
      <c r="V8" s="88" t="s">
        <v>210</v>
      </c>
      <c r="W8" s="88" t="s">
        <v>211</v>
      </c>
      <c r="X8" s="88" t="s">
        <v>212</v>
      </c>
      <c r="Y8" s="88" t="s">
        <v>213</v>
      </c>
      <c r="Z8" s="88" t="s">
        <v>214</v>
      </c>
      <c r="AA8" s="75" t="s">
        <v>215</v>
      </c>
      <c r="AB8" s="88" t="s">
        <v>216</v>
      </c>
      <c r="AC8" s="88" t="s">
        <v>217</v>
      </c>
      <c r="AD8" s="89" t="s">
        <v>218</v>
      </c>
      <c r="AE8" s="88" t="s">
        <v>219</v>
      </c>
      <c r="AF8" s="88" t="s">
        <v>220</v>
      </c>
      <c r="AG8" s="88" t="s">
        <v>221</v>
      </c>
      <c r="AH8" s="88" t="s">
        <v>222</v>
      </c>
      <c r="AI8" s="88" t="s">
        <v>223</v>
      </c>
      <c r="AJ8" s="75" t="s">
        <v>224</v>
      </c>
      <c r="AK8" s="75" t="s">
        <v>225</v>
      </c>
      <c r="AL8" s="88" t="s">
        <v>226</v>
      </c>
      <c r="AM8" s="88" t="s">
        <v>227</v>
      </c>
      <c r="AN8" s="88" t="s">
        <v>228</v>
      </c>
      <c r="AO8" s="89" t="s">
        <v>229</v>
      </c>
      <c r="AP8" s="88" t="s">
        <v>230</v>
      </c>
      <c r="AQ8" s="88" t="s">
        <v>231</v>
      </c>
      <c r="AR8" s="88" t="s">
        <v>232</v>
      </c>
      <c r="AS8" s="88" t="s">
        <v>233</v>
      </c>
      <c r="AT8" s="88" t="s">
        <v>234</v>
      </c>
      <c r="AU8" s="88" t="s">
        <v>235</v>
      </c>
      <c r="AV8" s="88" t="s">
        <v>236</v>
      </c>
      <c r="AW8" s="88" t="s">
        <v>237</v>
      </c>
      <c r="AX8" s="88" t="s">
        <v>238</v>
      </c>
      <c r="AY8" s="88" t="s">
        <v>239</v>
      </c>
      <c r="AZ8" s="88" t="s">
        <v>240</v>
      </c>
      <c r="BA8" s="88" t="s">
        <v>241</v>
      </c>
      <c r="BB8" s="88" t="s">
        <v>242</v>
      </c>
      <c r="BC8" s="90" t="s">
        <v>243</v>
      </c>
      <c r="BD8" s="88" t="s">
        <v>244</v>
      </c>
      <c r="BE8" s="88" t="s">
        <v>245</v>
      </c>
      <c r="BF8" s="88" t="s">
        <v>246</v>
      </c>
      <c r="BG8" s="88" t="s">
        <v>247</v>
      </c>
      <c r="BH8" s="88" t="s">
        <v>248</v>
      </c>
      <c r="BI8" s="88" t="s">
        <v>249</v>
      </c>
      <c r="BJ8" s="88" t="s">
        <v>250</v>
      </c>
      <c r="BK8" s="88" t="s">
        <v>251</v>
      </c>
      <c r="BL8" s="88" t="s">
        <v>252</v>
      </c>
      <c r="BM8" s="88" t="s">
        <v>253</v>
      </c>
      <c r="BN8" s="88" t="s">
        <v>254</v>
      </c>
      <c r="BO8" s="88" t="s">
        <v>255</v>
      </c>
      <c r="BP8" s="88" t="s">
        <v>256</v>
      </c>
      <c r="BQ8" s="91" t="s">
        <v>257</v>
      </c>
    </row>
    <row r="9" spans="1:70" ht="25.5" x14ac:dyDescent="0.2">
      <c r="A9" s="93" t="s">
        <v>47</v>
      </c>
      <c r="B9" s="94"/>
      <c r="C9" s="95" t="s">
        <v>48</v>
      </c>
      <c r="D9" s="94">
        <f t="shared" ref="D9:BO9" si="0">D10+D12+D14</f>
        <v>16651301</v>
      </c>
      <c r="E9" s="94">
        <f t="shared" si="0"/>
        <v>16085332</v>
      </c>
      <c r="F9" s="94">
        <f t="shared" si="0"/>
        <v>16085332</v>
      </c>
      <c r="G9" s="94">
        <f t="shared" si="0"/>
        <v>11360938</v>
      </c>
      <c r="H9" s="94">
        <f t="shared" si="0"/>
        <v>2664515</v>
      </c>
      <c r="I9" s="94">
        <f t="shared" si="0"/>
        <v>663598</v>
      </c>
      <c r="J9" s="94">
        <f t="shared" si="0"/>
        <v>0</v>
      </c>
      <c r="K9" s="94">
        <f t="shared" si="0"/>
        <v>0</v>
      </c>
      <c r="L9" s="94">
        <f t="shared" si="0"/>
        <v>0</v>
      </c>
      <c r="M9" s="94">
        <f t="shared" si="0"/>
        <v>0</v>
      </c>
      <c r="N9" s="94">
        <f t="shared" si="0"/>
        <v>428973</v>
      </c>
      <c r="O9" s="94">
        <f t="shared" si="0"/>
        <v>234625</v>
      </c>
      <c r="P9" s="94">
        <f t="shared" si="0"/>
        <v>80000</v>
      </c>
      <c r="Q9" s="94">
        <f t="shared" si="0"/>
        <v>0</v>
      </c>
      <c r="R9" s="94">
        <f t="shared" si="0"/>
        <v>80000</v>
      </c>
      <c r="S9" s="94">
        <f t="shared" si="0"/>
        <v>34845</v>
      </c>
      <c r="T9" s="94">
        <f t="shared" si="0"/>
        <v>215127</v>
      </c>
      <c r="U9" s="94">
        <f t="shared" si="0"/>
        <v>388364</v>
      </c>
      <c r="V9" s="94">
        <f t="shared" si="0"/>
        <v>35222</v>
      </c>
      <c r="W9" s="94">
        <f t="shared" si="0"/>
        <v>201278</v>
      </c>
      <c r="X9" s="94">
        <f t="shared" si="0"/>
        <v>117496</v>
      </c>
      <c r="Y9" s="94">
        <f t="shared" si="0"/>
        <v>21889</v>
      </c>
      <c r="Z9" s="94">
        <f t="shared" si="0"/>
        <v>12479</v>
      </c>
      <c r="AA9" s="94">
        <f t="shared" si="0"/>
        <v>0</v>
      </c>
      <c r="AB9" s="94">
        <f t="shared" si="0"/>
        <v>0</v>
      </c>
      <c r="AC9" s="94">
        <f t="shared" si="0"/>
        <v>0</v>
      </c>
      <c r="AD9" s="94">
        <f t="shared" si="0"/>
        <v>677945</v>
      </c>
      <c r="AE9" s="94">
        <f t="shared" si="0"/>
        <v>46445</v>
      </c>
      <c r="AF9" s="94">
        <f t="shared" si="0"/>
        <v>129952</v>
      </c>
      <c r="AG9" s="94">
        <f t="shared" si="0"/>
        <v>501548</v>
      </c>
      <c r="AH9" s="94">
        <f t="shared" si="0"/>
        <v>0</v>
      </c>
      <c r="AI9" s="94">
        <f t="shared" si="0"/>
        <v>8659</v>
      </c>
      <c r="AJ9" s="94">
        <f t="shared" si="0"/>
        <v>420</v>
      </c>
      <c r="AK9" s="94">
        <f t="shared" si="0"/>
        <v>0</v>
      </c>
      <c r="AL9" s="94">
        <f t="shared" si="0"/>
        <v>43854</v>
      </c>
      <c r="AM9" s="94">
        <f t="shared" si="0"/>
        <v>0</v>
      </c>
      <c r="AN9" s="94">
        <f t="shared" si="0"/>
        <v>54358</v>
      </c>
      <c r="AO9" s="94">
        <f t="shared" si="0"/>
        <v>323000</v>
      </c>
      <c r="AP9" s="94">
        <f t="shared" si="0"/>
        <v>71257</v>
      </c>
      <c r="AQ9" s="94">
        <f t="shared" si="0"/>
        <v>0</v>
      </c>
      <c r="AR9" s="94">
        <f t="shared" si="0"/>
        <v>0</v>
      </c>
      <c r="AS9" s="94">
        <f t="shared" si="0"/>
        <v>0</v>
      </c>
      <c r="AT9" s="94">
        <f t="shared" si="0"/>
        <v>0</v>
      </c>
      <c r="AU9" s="94">
        <f t="shared" si="0"/>
        <v>0</v>
      </c>
      <c r="AV9" s="94">
        <f t="shared" si="0"/>
        <v>0</v>
      </c>
      <c r="AW9" s="94">
        <f t="shared" si="0"/>
        <v>0</v>
      </c>
      <c r="AX9" s="94">
        <f t="shared" si="0"/>
        <v>0</v>
      </c>
      <c r="AY9" s="94">
        <f t="shared" si="0"/>
        <v>0</v>
      </c>
      <c r="AZ9" s="94">
        <f t="shared" si="0"/>
        <v>0</v>
      </c>
      <c r="BA9" s="94">
        <f t="shared" si="0"/>
        <v>0</v>
      </c>
      <c r="BB9" s="94">
        <f t="shared" si="0"/>
        <v>0</v>
      </c>
      <c r="BC9" s="94">
        <f t="shared" si="0"/>
        <v>0</v>
      </c>
      <c r="BD9" s="94">
        <f t="shared" si="0"/>
        <v>565969</v>
      </c>
      <c r="BE9" s="94">
        <f t="shared" si="0"/>
        <v>565969</v>
      </c>
      <c r="BF9" s="94">
        <f t="shared" si="0"/>
        <v>440381</v>
      </c>
      <c r="BG9" s="94">
        <f t="shared" si="0"/>
        <v>440381</v>
      </c>
      <c r="BH9" s="94">
        <f t="shared" si="0"/>
        <v>0</v>
      </c>
      <c r="BI9" s="94">
        <f t="shared" si="0"/>
        <v>0</v>
      </c>
      <c r="BJ9" s="94">
        <f t="shared" si="0"/>
        <v>0</v>
      </c>
      <c r="BK9" s="94">
        <f t="shared" si="0"/>
        <v>0</v>
      </c>
      <c r="BL9" s="94">
        <f t="shared" si="0"/>
        <v>125588</v>
      </c>
      <c r="BM9" s="94">
        <f t="shared" si="0"/>
        <v>0</v>
      </c>
      <c r="BN9" s="94">
        <f t="shared" si="0"/>
        <v>0</v>
      </c>
      <c r="BO9" s="94">
        <f t="shared" si="0"/>
        <v>125588</v>
      </c>
      <c r="BP9" s="94">
        <f t="shared" ref="BP9:BQ9" si="1">BP10+BP12+BP14</f>
        <v>0</v>
      </c>
      <c r="BQ9" s="96">
        <f t="shared" si="1"/>
        <v>0</v>
      </c>
    </row>
    <row r="10" spans="1:70" ht="25.5" x14ac:dyDescent="0.2">
      <c r="A10" s="97" t="s">
        <v>49</v>
      </c>
      <c r="B10" s="98"/>
      <c r="C10" s="99" t="s">
        <v>50</v>
      </c>
      <c r="D10" s="98">
        <f>D11</f>
        <v>11574619</v>
      </c>
      <c r="E10" s="98">
        <f t="shared" ref="E10:BQ12" si="2">E11</f>
        <v>11142887</v>
      </c>
      <c r="F10" s="98">
        <f t="shared" si="2"/>
        <v>11142887</v>
      </c>
      <c r="G10" s="98">
        <f t="shared" si="2"/>
        <v>7880072</v>
      </c>
      <c r="H10" s="98">
        <f t="shared" si="2"/>
        <v>1847457</v>
      </c>
      <c r="I10" s="98">
        <f t="shared" si="2"/>
        <v>354750</v>
      </c>
      <c r="J10" s="98">
        <f t="shared" si="2"/>
        <v>0</v>
      </c>
      <c r="K10" s="98">
        <f t="shared" si="2"/>
        <v>0</v>
      </c>
      <c r="L10" s="98">
        <f t="shared" si="2"/>
        <v>0</v>
      </c>
      <c r="M10" s="98">
        <f t="shared" si="2"/>
        <v>0</v>
      </c>
      <c r="N10" s="98">
        <f t="shared" si="2"/>
        <v>200218</v>
      </c>
      <c r="O10" s="98">
        <f t="shared" si="2"/>
        <v>154532</v>
      </c>
      <c r="P10" s="98">
        <f t="shared" si="2"/>
        <v>50000</v>
      </c>
      <c r="Q10" s="98">
        <f t="shared" si="2"/>
        <v>0</v>
      </c>
      <c r="R10" s="98">
        <f t="shared" si="2"/>
        <v>50000</v>
      </c>
      <c r="S10" s="98">
        <f t="shared" si="2"/>
        <v>16628</v>
      </c>
      <c r="T10" s="98">
        <f t="shared" si="2"/>
        <v>144601</v>
      </c>
      <c r="U10" s="98">
        <f t="shared" si="2"/>
        <v>306773</v>
      </c>
      <c r="V10" s="98">
        <f t="shared" si="2"/>
        <v>18422</v>
      </c>
      <c r="W10" s="98">
        <f t="shared" si="2"/>
        <v>160293</v>
      </c>
      <c r="X10" s="98">
        <f t="shared" si="2"/>
        <v>102362</v>
      </c>
      <c r="Y10" s="98">
        <f t="shared" si="2"/>
        <v>17199</v>
      </c>
      <c r="Z10" s="98">
        <f t="shared" si="2"/>
        <v>8497</v>
      </c>
      <c r="AA10" s="98">
        <f t="shared" si="2"/>
        <v>0</v>
      </c>
      <c r="AB10" s="98">
        <f t="shared" si="2"/>
        <v>0</v>
      </c>
      <c r="AC10" s="98">
        <f t="shared" si="2"/>
        <v>0</v>
      </c>
      <c r="AD10" s="98">
        <f t="shared" si="2"/>
        <v>542606</v>
      </c>
      <c r="AE10" s="98">
        <f t="shared" si="2"/>
        <v>28478</v>
      </c>
      <c r="AF10" s="98">
        <f t="shared" si="2"/>
        <v>76844</v>
      </c>
      <c r="AG10" s="98">
        <f t="shared" si="2"/>
        <v>437284</v>
      </c>
      <c r="AH10" s="98">
        <f t="shared" si="2"/>
        <v>0</v>
      </c>
      <c r="AI10" s="98">
        <f t="shared" si="2"/>
        <v>5474</v>
      </c>
      <c r="AJ10" s="98">
        <f t="shared" si="2"/>
        <v>0</v>
      </c>
      <c r="AK10" s="98">
        <f t="shared" si="2"/>
        <v>0</v>
      </c>
      <c r="AL10" s="98">
        <f t="shared" si="2"/>
        <v>21534</v>
      </c>
      <c r="AM10" s="98">
        <f t="shared" si="2"/>
        <v>0</v>
      </c>
      <c r="AN10" s="98">
        <f t="shared" si="2"/>
        <v>37139</v>
      </c>
      <c r="AO10" s="98">
        <f t="shared" si="2"/>
        <v>323000</v>
      </c>
      <c r="AP10" s="98">
        <f t="shared" si="2"/>
        <v>50137</v>
      </c>
      <c r="AQ10" s="98">
        <f t="shared" si="2"/>
        <v>0</v>
      </c>
      <c r="AR10" s="98">
        <f t="shared" si="2"/>
        <v>0</v>
      </c>
      <c r="AS10" s="98">
        <f t="shared" si="2"/>
        <v>0</v>
      </c>
      <c r="AT10" s="98">
        <f t="shared" si="2"/>
        <v>0</v>
      </c>
      <c r="AU10" s="98">
        <f t="shared" si="2"/>
        <v>0</v>
      </c>
      <c r="AV10" s="98">
        <f t="shared" si="2"/>
        <v>0</v>
      </c>
      <c r="AW10" s="98">
        <f t="shared" si="2"/>
        <v>0</v>
      </c>
      <c r="AX10" s="98">
        <f t="shared" si="2"/>
        <v>0</v>
      </c>
      <c r="AY10" s="98">
        <f t="shared" si="2"/>
        <v>0</v>
      </c>
      <c r="AZ10" s="98">
        <f>AZ11</f>
        <v>0</v>
      </c>
      <c r="BA10" s="98">
        <f t="shared" si="2"/>
        <v>0</v>
      </c>
      <c r="BB10" s="98">
        <f t="shared" si="2"/>
        <v>0</v>
      </c>
      <c r="BC10" s="98">
        <f t="shared" si="2"/>
        <v>0</v>
      </c>
      <c r="BD10" s="98">
        <f t="shared" si="2"/>
        <v>431732</v>
      </c>
      <c r="BE10" s="98">
        <f t="shared" si="2"/>
        <v>431732</v>
      </c>
      <c r="BF10" s="98">
        <f t="shared" si="2"/>
        <v>306144</v>
      </c>
      <c r="BG10" s="98">
        <f t="shared" si="2"/>
        <v>306144</v>
      </c>
      <c r="BH10" s="98">
        <f t="shared" si="2"/>
        <v>0</v>
      </c>
      <c r="BI10" s="98">
        <f t="shared" si="2"/>
        <v>0</v>
      </c>
      <c r="BJ10" s="98">
        <f t="shared" si="2"/>
        <v>0</v>
      </c>
      <c r="BK10" s="98">
        <f t="shared" si="2"/>
        <v>0</v>
      </c>
      <c r="BL10" s="98">
        <f t="shared" si="2"/>
        <v>125588</v>
      </c>
      <c r="BM10" s="98">
        <f t="shared" si="2"/>
        <v>0</v>
      </c>
      <c r="BN10" s="98">
        <f t="shared" si="2"/>
        <v>0</v>
      </c>
      <c r="BO10" s="98">
        <f t="shared" si="2"/>
        <v>125588</v>
      </c>
      <c r="BP10" s="98">
        <f t="shared" si="2"/>
        <v>0</v>
      </c>
      <c r="BQ10" s="100">
        <f t="shared" si="2"/>
        <v>0</v>
      </c>
    </row>
    <row r="11" spans="1:70" x14ac:dyDescent="0.2">
      <c r="A11" s="101"/>
      <c r="B11" s="102" t="s">
        <v>258</v>
      </c>
      <c r="C11" s="103" t="s">
        <v>259</v>
      </c>
      <c r="D11" s="102">
        <f>E11+BD11</f>
        <v>11574619</v>
      </c>
      <c r="E11" s="102">
        <f>SUM(F11,AQ11)</f>
        <v>11142887</v>
      </c>
      <c r="F11" s="102">
        <f>SUM(G11:I11,P11,S11:U11,AD11)</f>
        <v>11142887</v>
      </c>
      <c r="G11" s="102">
        <f>[1]Свод_расходов!G5</f>
        <v>7880072</v>
      </c>
      <c r="H11" s="102">
        <f>[1]Свод_расходов!H5</f>
        <v>1847457</v>
      </c>
      <c r="I11" s="102">
        <f>SUM(J11:O11)</f>
        <v>354750</v>
      </c>
      <c r="J11" s="102">
        <f>[1]Свод_расходов!J5</f>
        <v>0</v>
      </c>
      <c r="K11" s="102">
        <f>[1]Свод_расходов!K5</f>
        <v>0</v>
      </c>
      <c r="L11" s="102">
        <f>[1]Свод_расходов!L5</f>
        <v>0</v>
      </c>
      <c r="M11" s="102">
        <f>[1]Свод_расходов!M5</f>
        <v>0</v>
      </c>
      <c r="N11" s="102">
        <f>[1]Свод_расходов!N5</f>
        <v>200218</v>
      </c>
      <c r="O11" s="102">
        <f>[1]Свод_расходов!O5</f>
        <v>154532</v>
      </c>
      <c r="P11" s="102">
        <f>SUM(Q11:R11)</f>
        <v>50000</v>
      </c>
      <c r="Q11" s="102">
        <f>[1]Свод_расходов!Q5</f>
        <v>0</v>
      </c>
      <c r="R11" s="102">
        <f>[1]Свод_расходов!R5</f>
        <v>50000</v>
      </c>
      <c r="S11" s="102">
        <f>[1]Свод_расходов!S5</f>
        <v>16628</v>
      </c>
      <c r="T11" s="102">
        <f>[1]Свод_расходов!T5</f>
        <v>144601</v>
      </c>
      <c r="U11" s="102">
        <f>SUM(V11:AC11)</f>
        <v>306773</v>
      </c>
      <c r="V11" s="102">
        <f>[1]Свод_расходов!V5</f>
        <v>18422</v>
      </c>
      <c r="W11" s="102">
        <f>[1]Свод_расходов!W5</f>
        <v>160293</v>
      </c>
      <c r="X11" s="102">
        <f>[1]Свод_расходов!X5</f>
        <v>102362</v>
      </c>
      <c r="Y11" s="102">
        <f>[1]Свод_расходов!Y5</f>
        <v>17199</v>
      </c>
      <c r="Z11" s="102">
        <f>[1]Свод_расходов!Z5</f>
        <v>8497</v>
      </c>
      <c r="AA11" s="102">
        <f>[1]Свод_расходов!AA5</f>
        <v>0</v>
      </c>
      <c r="AB11" s="102">
        <f>[1]Свод_расходов!AB5</f>
        <v>0</v>
      </c>
      <c r="AC11" s="102">
        <f>[1]Свод_расходов!AC5</f>
        <v>0</v>
      </c>
      <c r="AD11" s="102">
        <f>SUM(AE11:AG11)</f>
        <v>542606</v>
      </c>
      <c r="AE11" s="102">
        <f>[1]Свод_расходов!AE5</f>
        <v>28478</v>
      </c>
      <c r="AF11" s="102">
        <f>[1]Свод_расходов!AF5</f>
        <v>76844</v>
      </c>
      <c r="AG11" s="102">
        <f>SUM(AH11:AP11)</f>
        <v>437284</v>
      </c>
      <c r="AH11" s="102">
        <f>[1]Свод_расходов!AH5</f>
        <v>0</v>
      </c>
      <c r="AI11" s="102">
        <f>[1]Свод_расходов!AI5</f>
        <v>5474</v>
      </c>
      <c r="AJ11" s="102">
        <f>[1]Свод_расходов!AJ5</f>
        <v>0</v>
      </c>
      <c r="AK11" s="102">
        <f>[1]Свод_расходов!AK5</f>
        <v>0</v>
      </c>
      <c r="AL11" s="102">
        <f>[1]Свод_расходов!AL5</f>
        <v>21534</v>
      </c>
      <c r="AM11" s="102">
        <f>[1]Свод_расходов!AM5</f>
        <v>0</v>
      </c>
      <c r="AN11" s="102">
        <f>[1]Свод_расходов!AN5</f>
        <v>37139</v>
      </c>
      <c r="AO11" s="102">
        <f>[1]Свод_расходов!AO5</f>
        <v>323000</v>
      </c>
      <c r="AP11" s="102">
        <f>[1]Свод_расходов!AP5</f>
        <v>50137</v>
      </c>
      <c r="AQ11" s="102">
        <f>SUM(AR11,AV11,AZ11)</f>
        <v>0</v>
      </c>
      <c r="AR11" s="102">
        <f>SUM(AS11:AU11)</f>
        <v>0</v>
      </c>
      <c r="AS11" s="102">
        <f>[1]Свод_расходов!AS5</f>
        <v>0</v>
      </c>
      <c r="AT11" s="102">
        <f>[1]Свод_расходов!AT5</f>
        <v>0</v>
      </c>
      <c r="AU11" s="102">
        <f>[1]Свод_расходов!AU5</f>
        <v>0</v>
      </c>
      <c r="AV11" s="102">
        <f>SUM(AW11:AY11)</f>
        <v>0</v>
      </c>
      <c r="AW11" s="102">
        <f>[1]Свод_расходов!AW5</f>
        <v>0</v>
      </c>
      <c r="AX11" s="102">
        <f>[1]Свод_расходов!AX5</f>
        <v>0</v>
      </c>
      <c r="AY11" s="102">
        <f>[1]Свод_расходов!AY5</f>
        <v>0</v>
      </c>
      <c r="AZ11" s="102">
        <f>BA11+BB11+BC11</f>
        <v>0</v>
      </c>
      <c r="BA11" s="102">
        <f>[1]Свод_расходов!BA5</f>
        <v>0</v>
      </c>
      <c r="BB11" s="102">
        <f>[1]Свод_расходов!BB5</f>
        <v>0</v>
      </c>
      <c r="BC11" s="102">
        <v>0</v>
      </c>
      <c r="BD11" s="102">
        <f>BE11+BQ11</f>
        <v>431732</v>
      </c>
      <c r="BE11" s="102">
        <f>BF11+BH11+BL11</f>
        <v>431732</v>
      </c>
      <c r="BF11" s="102">
        <f>BG11</f>
        <v>306144</v>
      </c>
      <c r="BG11" s="102">
        <f>[1]Свод_расходов!BG5</f>
        <v>306144</v>
      </c>
      <c r="BH11" s="102">
        <f>BI11+BJ11+BK11</f>
        <v>0</v>
      </c>
      <c r="BI11" s="102">
        <f>[1]Свод_расходов!BH5</f>
        <v>0</v>
      </c>
      <c r="BJ11" s="102">
        <f>[1]Свод_расходов!BI5</f>
        <v>0</v>
      </c>
      <c r="BK11" s="102">
        <f>[1]Свод_расходов!BJ5</f>
        <v>0</v>
      </c>
      <c r="BL11" s="102">
        <f>BM11+BN11+BO11+BP11</f>
        <v>125588</v>
      </c>
      <c r="BM11" s="102"/>
      <c r="BN11" s="102">
        <f>[1]Свод_расходов!BK5</f>
        <v>0</v>
      </c>
      <c r="BO11" s="102">
        <f>[1]Свод_расходов!BP5</f>
        <v>125588</v>
      </c>
      <c r="BP11" s="102"/>
      <c r="BQ11" s="104">
        <f>[1]Свод_расходов!BL5</f>
        <v>0</v>
      </c>
    </row>
    <row r="12" spans="1:70" x14ac:dyDescent="0.2">
      <c r="A12" s="97" t="s">
        <v>51</v>
      </c>
      <c r="B12" s="98"/>
      <c r="C12" s="99" t="s">
        <v>52</v>
      </c>
      <c r="D12" s="98">
        <f>D13</f>
        <v>1669931</v>
      </c>
      <c r="E12" s="98">
        <f t="shared" si="2"/>
        <v>1664719</v>
      </c>
      <c r="F12" s="98">
        <f t="shared" si="2"/>
        <v>1664719</v>
      </c>
      <c r="G12" s="98">
        <f t="shared" si="2"/>
        <v>1218836</v>
      </c>
      <c r="H12" s="98">
        <f t="shared" si="2"/>
        <v>286777</v>
      </c>
      <c r="I12" s="98">
        <f t="shared" si="2"/>
        <v>54687</v>
      </c>
      <c r="J12" s="98">
        <f t="shared" si="2"/>
        <v>0</v>
      </c>
      <c r="K12" s="98">
        <f t="shared" si="2"/>
        <v>0</v>
      </c>
      <c r="L12" s="98">
        <f t="shared" si="2"/>
        <v>0</v>
      </c>
      <c r="M12" s="98">
        <f t="shared" si="2"/>
        <v>0</v>
      </c>
      <c r="N12" s="98">
        <f t="shared" si="2"/>
        <v>48094</v>
      </c>
      <c r="O12" s="98">
        <f t="shared" si="2"/>
        <v>6593</v>
      </c>
      <c r="P12" s="98">
        <f t="shared" si="2"/>
        <v>0</v>
      </c>
      <c r="Q12" s="98">
        <f t="shared" si="2"/>
        <v>0</v>
      </c>
      <c r="R12" s="98">
        <f t="shared" si="2"/>
        <v>0</v>
      </c>
      <c r="S12" s="98">
        <f t="shared" si="2"/>
        <v>0</v>
      </c>
      <c r="T12" s="98">
        <f t="shared" si="2"/>
        <v>21300</v>
      </c>
      <c r="U12" s="98">
        <f t="shared" si="2"/>
        <v>31090</v>
      </c>
      <c r="V12" s="98">
        <f t="shared" si="2"/>
        <v>0</v>
      </c>
      <c r="W12" s="98">
        <f t="shared" si="2"/>
        <v>15243</v>
      </c>
      <c r="X12" s="98">
        <f t="shared" si="2"/>
        <v>11550</v>
      </c>
      <c r="Y12" s="98">
        <f t="shared" si="2"/>
        <v>2804</v>
      </c>
      <c r="Z12" s="98">
        <f t="shared" si="2"/>
        <v>1493</v>
      </c>
      <c r="AA12" s="98">
        <f t="shared" si="2"/>
        <v>0</v>
      </c>
      <c r="AB12" s="98">
        <f t="shared" si="2"/>
        <v>0</v>
      </c>
      <c r="AC12" s="98">
        <f t="shared" si="2"/>
        <v>0</v>
      </c>
      <c r="AD12" s="98">
        <f t="shared" si="2"/>
        <v>52029</v>
      </c>
      <c r="AE12" s="98">
        <f t="shared" si="2"/>
        <v>9932</v>
      </c>
      <c r="AF12" s="98">
        <f t="shared" si="2"/>
        <v>18608</v>
      </c>
      <c r="AG12" s="98">
        <f t="shared" si="2"/>
        <v>23489</v>
      </c>
      <c r="AH12" s="98">
        <f t="shared" si="2"/>
        <v>0</v>
      </c>
      <c r="AI12" s="98">
        <f t="shared" si="2"/>
        <v>150</v>
      </c>
      <c r="AJ12" s="98">
        <f t="shared" si="2"/>
        <v>0</v>
      </c>
      <c r="AK12" s="98">
        <f t="shared" si="2"/>
        <v>0</v>
      </c>
      <c r="AL12" s="98">
        <f t="shared" si="2"/>
        <v>0</v>
      </c>
      <c r="AM12" s="98">
        <f t="shared" si="2"/>
        <v>0</v>
      </c>
      <c r="AN12" s="98">
        <f t="shared" si="2"/>
        <v>17219</v>
      </c>
      <c r="AO12" s="98">
        <f t="shared" si="2"/>
        <v>0</v>
      </c>
      <c r="AP12" s="98">
        <f t="shared" si="2"/>
        <v>6120</v>
      </c>
      <c r="AQ12" s="98">
        <f t="shared" si="2"/>
        <v>0</v>
      </c>
      <c r="AR12" s="98">
        <f t="shared" si="2"/>
        <v>0</v>
      </c>
      <c r="AS12" s="98">
        <f t="shared" si="2"/>
        <v>0</v>
      </c>
      <c r="AT12" s="98">
        <f t="shared" si="2"/>
        <v>0</v>
      </c>
      <c r="AU12" s="98">
        <f t="shared" si="2"/>
        <v>0</v>
      </c>
      <c r="AV12" s="98">
        <f t="shared" si="2"/>
        <v>0</v>
      </c>
      <c r="AW12" s="98">
        <f t="shared" si="2"/>
        <v>0</v>
      </c>
      <c r="AX12" s="98">
        <f t="shared" si="2"/>
        <v>0</v>
      </c>
      <c r="AY12" s="98">
        <f t="shared" si="2"/>
        <v>0</v>
      </c>
      <c r="AZ12" s="98">
        <f>AZ13</f>
        <v>0</v>
      </c>
      <c r="BA12" s="98">
        <f t="shared" si="2"/>
        <v>0</v>
      </c>
      <c r="BB12" s="98">
        <f t="shared" si="2"/>
        <v>0</v>
      </c>
      <c r="BC12" s="98">
        <f t="shared" si="2"/>
        <v>0</v>
      </c>
      <c r="BD12" s="98">
        <f t="shared" si="2"/>
        <v>5212</v>
      </c>
      <c r="BE12" s="98">
        <f t="shared" si="2"/>
        <v>5212</v>
      </c>
      <c r="BF12" s="98">
        <f t="shared" si="2"/>
        <v>5212</v>
      </c>
      <c r="BG12" s="98">
        <f t="shared" si="2"/>
        <v>5212</v>
      </c>
      <c r="BH12" s="98">
        <f t="shared" si="2"/>
        <v>0</v>
      </c>
      <c r="BI12" s="98">
        <f t="shared" si="2"/>
        <v>0</v>
      </c>
      <c r="BJ12" s="98">
        <f t="shared" si="2"/>
        <v>0</v>
      </c>
      <c r="BK12" s="98">
        <f t="shared" si="2"/>
        <v>0</v>
      </c>
      <c r="BL12" s="98">
        <f t="shared" si="2"/>
        <v>0</v>
      </c>
      <c r="BM12" s="98">
        <f t="shared" si="2"/>
        <v>0</v>
      </c>
      <c r="BN12" s="98">
        <f t="shared" si="2"/>
        <v>0</v>
      </c>
      <c r="BO12" s="98">
        <f t="shared" si="2"/>
        <v>0</v>
      </c>
      <c r="BP12" s="98">
        <f t="shared" si="2"/>
        <v>0</v>
      </c>
      <c r="BQ12" s="100">
        <f t="shared" si="2"/>
        <v>0</v>
      </c>
    </row>
    <row r="13" spans="1:70" x14ac:dyDescent="0.2">
      <c r="A13" s="101"/>
      <c r="B13" s="102" t="s">
        <v>260</v>
      </c>
      <c r="C13" s="105" t="s">
        <v>261</v>
      </c>
      <c r="D13" s="102">
        <f>SUM(E13,BE13)</f>
        <v>1669931</v>
      </c>
      <c r="E13" s="102">
        <f>SUM(F13,AQ13)</f>
        <v>1664719</v>
      </c>
      <c r="F13" s="102">
        <f>SUM(G13:I13,P13,S13:U13,AD13)</f>
        <v>1664719</v>
      </c>
      <c r="G13" s="102">
        <f>[1]Свод_расходов!G7</f>
        <v>1218836</v>
      </c>
      <c r="H13" s="102">
        <f>[1]Свод_расходов!H7</f>
        <v>286777</v>
      </c>
      <c r="I13" s="102">
        <f t="shared" ref="I13:I68" si="3">SUM(J13:O13)</f>
        <v>54687</v>
      </c>
      <c r="J13" s="102">
        <f>[1]Свод_расходов!J7</f>
        <v>0</v>
      </c>
      <c r="K13" s="102">
        <f>[1]Свод_расходов!K7</f>
        <v>0</v>
      </c>
      <c r="L13" s="102">
        <f>[1]Свод_расходов!L7</f>
        <v>0</v>
      </c>
      <c r="M13" s="102">
        <f>[1]Свод_расходов!M7</f>
        <v>0</v>
      </c>
      <c r="N13" s="102">
        <f>[1]Свод_расходов!N7</f>
        <v>48094</v>
      </c>
      <c r="O13" s="102">
        <f>[1]Свод_расходов!O7</f>
        <v>6593</v>
      </c>
      <c r="P13" s="102">
        <f t="shared" ref="P13:P68" si="4">SUM(Q13:R13)</f>
        <v>0</v>
      </c>
      <c r="Q13" s="102">
        <f>[1]Свод_расходов!Q7</f>
        <v>0</v>
      </c>
      <c r="R13" s="102">
        <f>[1]Свод_расходов!R7</f>
        <v>0</v>
      </c>
      <c r="S13" s="102">
        <f>[1]Свод_расходов!S7</f>
        <v>0</v>
      </c>
      <c r="T13" s="102">
        <f>[1]Свод_расходов!T7</f>
        <v>21300</v>
      </c>
      <c r="U13" s="102">
        <f t="shared" ref="U13:U68" si="5">SUM(V13:AC13)</f>
        <v>31090</v>
      </c>
      <c r="V13" s="102">
        <f>[1]Свод_расходов!V7</f>
        <v>0</v>
      </c>
      <c r="W13" s="102">
        <f>[1]Свод_расходов!W7</f>
        <v>15243</v>
      </c>
      <c r="X13" s="102">
        <f>[1]Свод_расходов!X7</f>
        <v>11550</v>
      </c>
      <c r="Y13" s="102">
        <f>[1]Свод_расходов!Y7</f>
        <v>2804</v>
      </c>
      <c r="Z13" s="102">
        <f>[1]Свод_расходов!Z7</f>
        <v>1493</v>
      </c>
      <c r="AA13" s="102">
        <f>[1]Свод_расходов!AA7</f>
        <v>0</v>
      </c>
      <c r="AB13" s="102">
        <f>[1]Свод_расходов!AB7</f>
        <v>0</v>
      </c>
      <c r="AC13" s="102">
        <f>[1]Свод_расходов!AC7</f>
        <v>0</v>
      </c>
      <c r="AD13" s="102">
        <f t="shared" ref="AD13:AD68" si="6">SUM(AE13:AG13)</f>
        <v>52029</v>
      </c>
      <c r="AE13" s="102">
        <f>[1]Свод_расходов!AE7</f>
        <v>9932</v>
      </c>
      <c r="AF13" s="102">
        <f>[1]Свод_расходов!AF7</f>
        <v>18608</v>
      </c>
      <c r="AG13" s="102">
        <f>SUM(AH13:AP13)</f>
        <v>23489</v>
      </c>
      <c r="AH13" s="102">
        <f>[1]Свод_расходов!AH7</f>
        <v>0</v>
      </c>
      <c r="AI13" s="102">
        <f>[1]Свод_расходов!AI7</f>
        <v>150</v>
      </c>
      <c r="AJ13" s="102">
        <f>[1]Свод_расходов!AJ7</f>
        <v>0</v>
      </c>
      <c r="AK13" s="102">
        <f>[1]Свод_расходов!AK7</f>
        <v>0</v>
      </c>
      <c r="AL13" s="102">
        <f>[1]Свод_расходов!AL7</f>
        <v>0</v>
      </c>
      <c r="AM13" s="102">
        <f>[1]Свод_расходов!AM7</f>
        <v>0</v>
      </c>
      <c r="AN13" s="102">
        <f>[1]Свод_расходов!AN7</f>
        <v>17219</v>
      </c>
      <c r="AO13" s="102">
        <f>[1]Свод_расходов!AO7</f>
        <v>0</v>
      </c>
      <c r="AP13" s="102">
        <f>[1]Свод_расходов!AP7</f>
        <v>6120</v>
      </c>
      <c r="AQ13" s="102">
        <f t="shared" ref="AQ13:AQ68" si="7">SUM(AR13,AV13,AZ13)</f>
        <v>0</v>
      </c>
      <c r="AR13" s="102">
        <f t="shared" ref="AR13:AR68" si="8">SUM(AS13:AU13)</f>
        <v>0</v>
      </c>
      <c r="AS13" s="102">
        <f>[1]Свод_расходов!AS7</f>
        <v>0</v>
      </c>
      <c r="AT13" s="102">
        <f>[1]Свод_расходов!AT7</f>
        <v>0</v>
      </c>
      <c r="AU13" s="102">
        <f>[1]Свод_расходов!AU7</f>
        <v>0</v>
      </c>
      <c r="AV13" s="102">
        <f t="shared" ref="AV13:AV68" si="9">SUM(AW13:AY13)</f>
        <v>0</v>
      </c>
      <c r="AW13" s="102">
        <f>[1]Свод_расходов!AW7</f>
        <v>0</v>
      </c>
      <c r="AX13" s="102">
        <f>[1]Свод_расходов!AX7</f>
        <v>0</v>
      </c>
      <c r="AY13" s="102">
        <f>[1]Свод_расходов!AY7</f>
        <v>0</v>
      </c>
      <c r="AZ13" s="102">
        <f t="shared" ref="AZ13" si="10">BA13+BB13+BC13</f>
        <v>0</v>
      </c>
      <c r="BA13" s="102">
        <f>[1]Свод_расходов!BA7</f>
        <v>0</v>
      </c>
      <c r="BB13" s="102">
        <f>[1]Свод_расходов!BB7</f>
        <v>0</v>
      </c>
      <c r="BC13" s="102">
        <v>0</v>
      </c>
      <c r="BD13" s="102">
        <f t="shared" ref="BD13" si="11">BE13+BQ13</f>
        <v>5212</v>
      </c>
      <c r="BE13" s="102">
        <f t="shared" ref="BE13" si="12">BF13+BH13+BL13</f>
        <v>5212</v>
      </c>
      <c r="BF13" s="102">
        <f t="shared" ref="BF13" si="13">BG13</f>
        <v>5212</v>
      </c>
      <c r="BG13" s="102">
        <f>[1]Свод_расходов!BG7</f>
        <v>5212</v>
      </c>
      <c r="BH13" s="102">
        <f t="shared" ref="BH13" si="14">BI13+BJ13+BK13</f>
        <v>0</v>
      </c>
      <c r="BI13" s="102">
        <f>[1]Свод_расходов!BH7</f>
        <v>0</v>
      </c>
      <c r="BJ13" s="102">
        <f>[1]Свод_расходов!BI7</f>
        <v>0</v>
      </c>
      <c r="BK13" s="102">
        <f>[1]Свод_расходов!BJ7</f>
        <v>0</v>
      </c>
      <c r="BL13" s="102">
        <f t="shared" ref="BL13" si="15">BM13+BN13+BO13+BP13</f>
        <v>0</v>
      </c>
      <c r="BM13" s="102"/>
      <c r="BN13" s="102">
        <f>[1]Свод_расходов!BO7</f>
        <v>0</v>
      </c>
      <c r="BO13" s="102">
        <f>[1]Свод_расходов!BP7</f>
        <v>0</v>
      </c>
      <c r="BP13" s="102"/>
      <c r="BQ13" s="104">
        <f>[1]Свод_расходов!BL7</f>
        <v>0</v>
      </c>
    </row>
    <row r="14" spans="1:70" ht="25.5" x14ac:dyDescent="0.2">
      <c r="A14" s="97" t="s">
        <v>53</v>
      </c>
      <c r="B14" s="98"/>
      <c r="C14" s="99" t="s">
        <v>54</v>
      </c>
      <c r="D14" s="98">
        <f t="shared" ref="D14:BP14" si="16">SUM(D15:D17)</f>
        <v>3406751</v>
      </c>
      <c r="E14" s="98">
        <f t="shared" si="16"/>
        <v>3277726</v>
      </c>
      <c r="F14" s="98">
        <f t="shared" si="16"/>
        <v>3277726</v>
      </c>
      <c r="G14" s="98">
        <f>SUM(G15:G17)</f>
        <v>2262030</v>
      </c>
      <c r="H14" s="98">
        <f t="shared" si="16"/>
        <v>530281</v>
      </c>
      <c r="I14" s="98">
        <f t="shared" si="16"/>
        <v>254161</v>
      </c>
      <c r="J14" s="98">
        <f t="shared" si="16"/>
        <v>0</v>
      </c>
      <c r="K14" s="98">
        <f t="shared" si="16"/>
        <v>0</v>
      </c>
      <c r="L14" s="98">
        <f t="shared" si="16"/>
        <v>0</v>
      </c>
      <c r="M14" s="98">
        <f t="shared" si="16"/>
        <v>0</v>
      </c>
      <c r="N14" s="98">
        <f t="shared" si="16"/>
        <v>180661</v>
      </c>
      <c r="O14" s="98">
        <f t="shared" si="16"/>
        <v>73500</v>
      </c>
      <c r="P14" s="98">
        <f t="shared" si="16"/>
        <v>30000</v>
      </c>
      <c r="Q14" s="98">
        <f t="shared" si="16"/>
        <v>0</v>
      </c>
      <c r="R14" s="98">
        <f t="shared" si="16"/>
        <v>30000</v>
      </c>
      <c r="S14" s="98">
        <f t="shared" si="16"/>
        <v>18217</v>
      </c>
      <c r="T14" s="98">
        <f t="shared" si="16"/>
        <v>49226</v>
      </c>
      <c r="U14" s="98">
        <f t="shared" si="16"/>
        <v>50501</v>
      </c>
      <c r="V14" s="98">
        <f t="shared" si="16"/>
        <v>16800</v>
      </c>
      <c r="W14" s="98">
        <f t="shared" si="16"/>
        <v>25742</v>
      </c>
      <c r="X14" s="98">
        <f t="shared" si="16"/>
        <v>3584</v>
      </c>
      <c r="Y14" s="98">
        <f t="shared" si="16"/>
        <v>1886</v>
      </c>
      <c r="Z14" s="98">
        <f t="shared" si="16"/>
        <v>2489</v>
      </c>
      <c r="AA14" s="98">
        <f t="shared" si="16"/>
        <v>0</v>
      </c>
      <c r="AB14" s="98">
        <f t="shared" si="16"/>
        <v>0</v>
      </c>
      <c r="AC14" s="98">
        <f t="shared" si="16"/>
        <v>0</v>
      </c>
      <c r="AD14" s="98">
        <f t="shared" si="16"/>
        <v>83310</v>
      </c>
      <c r="AE14" s="98">
        <f t="shared" si="16"/>
        <v>8035</v>
      </c>
      <c r="AF14" s="98">
        <f t="shared" si="16"/>
        <v>34500</v>
      </c>
      <c r="AG14" s="98">
        <f t="shared" si="16"/>
        <v>40775</v>
      </c>
      <c r="AH14" s="98">
        <f t="shared" si="16"/>
        <v>0</v>
      </c>
      <c r="AI14" s="98">
        <f t="shared" si="16"/>
        <v>3035</v>
      </c>
      <c r="AJ14" s="98">
        <f>SUM(AJ15:AJ17)</f>
        <v>420</v>
      </c>
      <c r="AK14" s="98">
        <f>SUM(AK15:AK17)</f>
        <v>0</v>
      </c>
      <c r="AL14" s="98">
        <f t="shared" si="16"/>
        <v>22320</v>
      </c>
      <c r="AM14" s="98">
        <f t="shared" si="16"/>
        <v>0</v>
      </c>
      <c r="AN14" s="98">
        <f t="shared" si="16"/>
        <v>0</v>
      </c>
      <c r="AO14" s="98">
        <f t="shared" si="16"/>
        <v>0</v>
      </c>
      <c r="AP14" s="98">
        <f t="shared" si="16"/>
        <v>15000</v>
      </c>
      <c r="AQ14" s="98">
        <f t="shared" si="16"/>
        <v>0</v>
      </c>
      <c r="AR14" s="98">
        <f t="shared" si="16"/>
        <v>0</v>
      </c>
      <c r="AS14" s="98">
        <f t="shared" si="16"/>
        <v>0</v>
      </c>
      <c r="AT14" s="98">
        <f t="shared" si="16"/>
        <v>0</v>
      </c>
      <c r="AU14" s="98">
        <f t="shared" si="16"/>
        <v>0</v>
      </c>
      <c r="AV14" s="98">
        <f t="shared" si="16"/>
        <v>0</v>
      </c>
      <c r="AW14" s="98">
        <f t="shared" si="16"/>
        <v>0</v>
      </c>
      <c r="AX14" s="98">
        <f t="shared" si="16"/>
        <v>0</v>
      </c>
      <c r="AY14" s="98">
        <f t="shared" si="16"/>
        <v>0</v>
      </c>
      <c r="AZ14" s="98">
        <f t="shared" si="16"/>
        <v>0</v>
      </c>
      <c r="BA14" s="98">
        <f t="shared" si="16"/>
        <v>0</v>
      </c>
      <c r="BB14" s="98">
        <f t="shared" si="16"/>
        <v>0</v>
      </c>
      <c r="BC14" s="98">
        <f t="shared" si="16"/>
        <v>0</v>
      </c>
      <c r="BD14" s="98">
        <f t="shared" si="16"/>
        <v>129025</v>
      </c>
      <c r="BE14" s="98">
        <f t="shared" si="16"/>
        <v>129025</v>
      </c>
      <c r="BF14" s="98">
        <f t="shared" si="16"/>
        <v>129025</v>
      </c>
      <c r="BG14" s="98">
        <f t="shared" si="16"/>
        <v>129025</v>
      </c>
      <c r="BH14" s="98">
        <f t="shared" si="16"/>
        <v>0</v>
      </c>
      <c r="BI14" s="98">
        <f t="shared" si="16"/>
        <v>0</v>
      </c>
      <c r="BJ14" s="98">
        <f t="shared" si="16"/>
        <v>0</v>
      </c>
      <c r="BK14" s="98">
        <f t="shared" si="16"/>
        <v>0</v>
      </c>
      <c r="BL14" s="98">
        <f t="shared" si="16"/>
        <v>0</v>
      </c>
      <c r="BM14" s="98">
        <f t="shared" si="16"/>
        <v>0</v>
      </c>
      <c r="BN14" s="98">
        <f t="shared" si="16"/>
        <v>0</v>
      </c>
      <c r="BO14" s="98">
        <f t="shared" si="16"/>
        <v>0</v>
      </c>
      <c r="BP14" s="98">
        <f t="shared" si="16"/>
        <v>0</v>
      </c>
      <c r="BQ14" s="100">
        <f t="shared" ref="BQ14:BR14" si="17">SUM(BQ15:BQ17)</f>
        <v>0</v>
      </c>
      <c r="BR14" s="106">
        <f t="shared" si="17"/>
        <v>0</v>
      </c>
    </row>
    <row r="15" spans="1:70" x14ac:dyDescent="0.2">
      <c r="A15" s="101"/>
      <c r="B15" s="102" t="s">
        <v>262</v>
      </c>
      <c r="C15" s="103" t="s">
        <v>263</v>
      </c>
      <c r="D15" s="102">
        <f>SUM(E15,BE15)</f>
        <v>2089967</v>
      </c>
      <c r="E15" s="102">
        <f>SUM(F15,AQ15)</f>
        <v>1989967</v>
      </c>
      <c r="F15" s="102">
        <f>SUM(G15:I15,P15,S15:U15,AD15)</f>
        <v>1989967</v>
      </c>
      <c r="G15" s="102">
        <f>[1]Свод_расходов!G9</f>
        <v>1338714</v>
      </c>
      <c r="H15" s="102">
        <f>[1]Свод_расходов!H9</f>
        <v>316434</v>
      </c>
      <c r="I15" s="102">
        <f t="shared" si="3"/>
        <v>220000</v>
      </c>
      <c r="J15" s="102">
        <f>[1]Свод_расходов!J9</f>
        <v>0</v>
      </c>
      <c r="K15" s="102">
        <f>[1]Свод_расходов!K9</f>
        <v>0</v>
      </c>
      <c r="L15" s="102">
        <f>[1]Свод_расходов!L9</f>
        <v>0</v>
      </c>
      <c r="M15" s="102">
        <f>[1]Свод_расходов!M9</f>
        <v>0</v>
      </c>
      <c r="N15" s="102">
        <f>[1]Свод_расходов!N9</f>
        <v>160000</v>
      </c>
      <c r="O15" s="102">
        <f>[1]Свод_расходов!O9</f>
        <v>60000</v>
      </c>
      <c r="P15" s="102">
        <f t="shared" si="4"/>
        <v>30000</v>
      </c>
      <c r="Q15" s="102">
        <f>[1]Свод_расходов!Q9</f>
        <v>0</v>
      </c>
      <c r="R15" s="102">
        <f>[1]Свод_расходов!R9</f>
        <v>30000</v>
      </c>
      <c r="S15" s="102">
        <f>[1]Свод_расходов!S9</f>
        <v>0</v>
      </c>
      <c r="T15" s="102">
        <f>[1]Свод_расходов!T9</f>
        <v>28209</v>
      </c>
      <c r="U15" s="102">
        <f t="shared" si="5"/>
        <v>15000</v>
      </c>
      <c r="V15" s="102">
        <f>[1]Свод_расходов!V9</f>
        <v>15000</v>
      </c>
      <c r="W15" s="102">
        <f>[1]Свод_расходов!W9</f>
        <v>0</v>
      </c>
      <c r="X15" s="102">
        <f>[1]Свод_расходов!X9</f>
        <v>0</v>
      </c>
      <c r="Y15" s="102">
        <f>[1]Свод_расходов!Y9</f>
        <v>0</v>
      </c>
      <c r="Z15" s="102">
        <f>[1]Свод_расходов!Z9</f>
        <v>0</v>
      </c>
      <c r="AA15" s="102">
        <f>[1]Свод_расходов!AA9</f>
        <v>0</v>
      </c>
      <c r="AB15" s="102">
        <f>[1]Свод_расходов!AB9</f>
        <v>0</v>
      </c>
      <c r="AC15" s="102">
        <f>[1]Свод_расходов!AC9</f>
        <v>0</v>
      </c>
      <c r="AD15" s="102">
        <f t="shared" si="6"/>
        <v>41610</v>
      </c>
      <c r="AE15" s="102">
        <f>[1]Свод_расходов!AE9</f>
        <v>6300</v>
      </c>
      <c r="AF15" s="102">
        <f>[1]Свод_расходов!AF9</f>
        <v>0</v>
      </c>
      <c r="AG15" s="102">
        <f>SUM(AH15:AP15)</f>
        <v>35310</v>
      </c>
      <c r="AH15" s="102">
        <f>[1]Свод_расходов!AH9</f>
        <v>0</v>
      </c>
      <c r="AI15" s="102">
        <f>[1]Свод_расходов!AI9</f>
        <v>1590</v>
      </c>
      <c r="AJ15" s="102">
        <f>[1]Свод_расходов!AJ9</f>
        <v>0</v>
      </c>
      <c r="AK15" s="102">
        <f>[1]Свод_расходов!AK9</f>
        <v>0</v>
      </c>
      <c r="AL15" s="102">
        <f>[1]Свод_расходов!AL9</f>
        <v>18720</v>
      </c>
      <c r="AM15" s="102">
        <f>[1]Свод_расходов!AM9</f>
        <v>0</v>
      </c>
      <c r="AN15" s="102">
        <f>[1]Свод_расходов!AN9</f>
        <v>0</v>
      </c>
      <c r="AO15" s="102">
        <f>[1]Свод_расходов!AO9</f>
        <v>0</v>
      </c>
      <c r="AP15" s="102">
        <f>[1]Свод_расходов!AP9</f>
        <v>15000</v>
      </c>
      <c r="AQ15" s="102">
        <f t="shared" si="7"/>
        <v>0</v>
      </c>
      <c r="AR15" s="102">
        <f t="shared" si="8"/>
        <v>0</v>
      </c>
      <c r="AS15" s="102">
        <f>[1]Свод_расходов!AS9</f>
        <v>0</v>
      </c>
      <c r="AT15" s="102">
        <f>[1]Свод_расходов!AT9</f>
        <v>0</v>
      </c>
      <c r="AU15" s="102">
        <f>[1]Свод_расходов!AU9</f>
        <v>0</v>
      </c>
      <c r="AV15" s="102">
        <f t="shared" si="9"/>
        <v>0</v>
      </c>
      <c r="AW15" s="102">
        <f>[1]Свод_расходов!AW9</f>
        <v>0</v>
      </c>
      <c r="AX15" s="102">
        <f>[1]Свод_расходов!AX9</f>
        <v>0</v>
      </c>
      <c r="AY15" s="102">
        <f>[1]Свод_расходов!AY9</f>
        <v>0</v>
      </c>
      <c r="AZ15" s="102">
        <f>BA15+BB15+BC15</f>
        <v>0</v>
      </c>
      <c r="BA15" s="102">
        <f>[1]Свод_расходов!BA9</f>
        <v>0</v>
      </c>
      <c r="BB15" s="102">
        <f>[1]Свод_расходов!BB9</f>
        <v>0</v>
      </c>
      <c r="BC15" s="102">
        <v>0</v>
      </c>
      <c r="BD15" s="102">
        <f>BE15+BQ15</f>
        <v>100000</v>
      </c>
      <c r="BE15" s="102">
        <f>BF15+BH15+BL15</f>
        <v>100000</v>
      </c>
      <c r="BF15" s="102">
        <f>BG15</f>
        <v>100000</v>
      </c>
      <c r="BG15" s="102">
        <f>[1]Свод_расходов!BG9</f>
        <v>100000</v>
      </c>
      <c r="BH15" s="102">
        <f>BI15+BJ15+BK15</f>
        <v>0</v>
      </c>
      <c r="BI15" s="102">
        <f>[1]Свод_расходов!BH9</f>
        <v>0</v>
      </c>
      <c r="BJ15" s="102">
        <f>[1]Свод_расходов!BI9</f>
        <v>0</v>
      </c>
      <c r="BK15" s="102">
        <f>[1]Свод_расходов!BJ9</f>
        <v>0</v>
      </c>
      <c r="BL15" s="102">
        <f>BM15+BN15+BO15+BP15</f>
        <v>0</v>
      </c>
      <c r="BM15" s="102"/>
      <c r="BN15" s="102">
        <f>[1]Свод_расходов!BK9</f>
        <v>0</v>
      </c>
      <c r="BO15" s="102"/>
      <c r="BP15" s="102"/>
      <c r="BQ15" s="104">
        <f>[1]Свод_расходов!BL9</f>
        <v>0</v>
      </c>
    </row>
    <row r="16" spans="1:70" x14ac:dyDescent="0.2">
      <c r="A16" s="101"/>
      <c r="B16" s="102" t="s">
        <v>262</v>
      </c>
      <c r="C16" s="110" t="s">
        <v>264</v>
      </c>
      <c r="D16" s="102">
        <f>SUM(E16,BE16)</f>
        <v>676705</v>
      </c>
      <c r="E16" s="102">
        <f>SUM(F16,AQ16)</f>
        <v>661705</v>
      </c>
      <c r="F16" s="102">
        <f t="shared" ref="F16:F17" si="18">SUM(G16:I16,P16,S16:U16,AD16)</f>
        <v>661705</v>
      </c>
      <c r="G16" s="102">
        <f>[1]Свод_расходов!G10</f>
        <v>460948</v>
      </c>
      <c r="H16" s="102">
        <f>[1]Свод_расходов!H10</f>
        <v>109228</v>
      </c>
      <c r="I16" s="102">
        <f t="shared" si="3"/>
        <v>28161</v>
      </c>
      <c r="J16" s="102">
        <f>[1]Свод_расходов!J10</f>
        <v>0</v>
      </c>
      <c r="K16" s="102">
        <f>[1]Свод_расходов!K10</f>
        <v>0</v>
      </c>
      <c r="L16" s="102">
        <f>[1]Свод_расходов!L10</f>
        <v>0</v>
      </c>
      <c r="M16" s="102">
        <f>[1]Свод_расходов!M10</f>
        <v>0</v>
      </c>
      <c r="N16" s="102">
        <f>[1]Свод_расходов!N10</f>
        <v>20661</v>
      </c>
      <c r="O16" s="102">
        <f>[1]Свод_расходов!O10</f>
        <v>7500</v>
      </c>
      <c r="P16" s="102">
        <f t="shared" si="4"/>
        <v>0</v>
      </c>
      <c r="Q16" s="102">
        <f>[1]Свод_расходов!Q10</f>
        <v>0</v>
      </c>
      <c r="R16" s="102">
        <f>[1]Свод_расходов!R10</f>
        <v>0</v>
      </c>
      <c r="S16" s="102">
        <f>[1]Свод_расходов!S10</f>
        <v>0</v>
      </c>
      <c r="T16" s="102">
        <f>[1]Свод_расходов!T10</f>
        <v>10172</v>
      </c>
      <c r="U16" s="102">
        <f t="shared" si="5"/>
        <v>19501</v>
      </c>
      <c r="V16" s="102">
        <f>[1]Свод_расходов!V10</f>
        <v>375</v>
      </c>
      <c r="W16" s="102">
        <f>[1]Свод_расходов!W10</f>
        <v>14628</v>
      </c>
      <c r="X16" s="102">
        <f>[1]Свод_расходов!X10</f>
        <v>1931</v>
      </c>
      <c r="Y16" s="102">
        <f>[1]Свод_расходов!Y10</f>
        <v>862</v>
      </c>
      <c r="Z16" s="102">
        <f>[1]Свод_расходов!Z10</f>
        <v>1705</v>
      </c>
      <c r="AA16" s="102">
        <f>[1]Свод_расходов!AA10</f>
        <v>0</v>
      </c>
      <c r="AB16" s="102">
        <f>[1]Свод_расходов!AB10</f>
        <v>0</v>
      </c>
      <c r="AC16" s="102">
        <f>[1]Свод_расходов!AC10</f>
        <v>0</v>
      </c>
      <c r="AD16" s="102">
        <f t="shared" si="6"/>
        <v>33695</v>
      </c>
      <c r="AE16" s="102">
        <f>[1]Свод_расходов!AE10</f>
        <v>1125</v>
      </c>
      <c r="AF16" s="102">
        <f>[1]Свод_расходов!AF10</f>
        <v>30000</v>
      </c>
      <c r="AG16" s="102">
        <f>SUM(AH16:AP16)</f>
        <v>2570</v>
      </c>
      <c r="AH16" s="102">
        <f>[1]Свод_расходов!AH10</f>
        <v>0</v>
      </c>
      <c r="AI16" s="102">
        <f>[1]Свод_расходов!AI10</f>
        <v>560</v>
      </c>
      <c r="AJ16" s="102">
        <f>[1]Свод_расходов!AJ10</f>
        <v>210</v>
      </c>
      <c r="AK16" s="102">
        <f>[1]Свод_расходов!AK10</f>
        <v>0</v>
      </c>
      <c r="AL16" s="102">
        <f>[1]Свод_расходов!AL10</f>
        <v>1800</v>
      </c>
      <c r="AM16" s="102">
        <f>[1]Свод_расходов!AM10</f>
        <v>0</v>
      </c>
      <c r="AN16" s="102">
        <f>[1]Свод_расходов!AN10</f>
        <v>0</v>
      </c>
      <c r="AO16" s="102">
        <f>[1]Свод_расходов!AO10</f>
        <v>0</v>
      </c>
      <c r="AP16" s="102">
        <f>[1]Свод_расходов!AP10</f>
        <v>0</v>
      </c>
      <c r="AQ16" s="102">
        <f t="shared" si="7"/>
        <v>0</v>
      </c>
      <c r="AR16" s="102">
        <f t="shared" si="8"/>
        <v>0</v>
      </c>
      <c r="AS16" s="102">
        <f>[1]Свод_расходов!AS10</f>
        <v>0</v>
      </c>
      <c r="AT16" s="102">
        <f>[1]Свод_расходов!AT10</f>
        <v>0</v>
      </c>
      <c r="AU16" s="102">
        <f>[1]Свод_расходов!AU10</f>
        <v>0</v>
      </c>
      <c r="AV16" s="102">
        <f t="shared" si="9"/>
        <v>0</v>
      </c>
      <c r="AW16" s="102">
        <f>[1]Свод_расходов!AW10</f>
        <v>0</v>
      </c>
      <c r="AX16" s="102">
        <f>[1]Свод_расходов!AX10</f>
        <v>0</v>
      </c>
      <c r="AY16" s="102">
        <f>[1]Свод_расходов!AY10</f>
        <v>0</v>
      </c>
      <c r="AZ16" s="102">
        <f t="shared" ref="AZ16:AZ17" si="19">BA16+BB16+BC16</f>
        <v>0</v>
      </c>
      <c r="BA16" s="102">
        <f>[1]Свод_расходов!BA10</f>
        <v>0</v>
      </c>
      <c r="BB16" s="102">
        <f>[1]Свод_расходов!BB10</f>
        <v>0</v>
      </c>
      <c r="BC16" s="102">
        <v>0</v>
      </c>
      <c r="BD16" s="102">
        <f t="shared" ref="BD16:BD17" si="20">BE16+BQ16</f>
        <v>15000</v>
      </c>
      <c r="BE16" s="102">
        <f t="shared" ref="BE16:BE17" si="21">BF16+BH16+BL16</f>
        <v>15000</v>
      </c>
      <c r="BF16" s="102">
        <f t="shared" ref="BF16:BF17" si="22">BG16</f>
        <v>15000</v>
      </c>
      <c r="BG16" s="102">
        <f>[1]Свод_расходов!BG10</f>
        <v>15000</v>
      </c>
      <c r="BH16" s="102">
        <f t="shared" ref="BH16:BH17" si="23">BI16+BJ16+BK16</f>
        <v>0</v>
      </c>
      <c r="BI16" s="102">
        <f>[1]Свод_расходов!BH10</f>
        <v>0</v>
      </c>
      <c r="BJ16" s="102">
        <f>[1]Свод_расходов!BI10</f>
        <v>0</v>
      </c>
      <c r="BK16" s="102">
        <f>[1]Свод_расходов!BJ10</f>
        <v>0</v>
      </c>
      <c r="BL16" s="102">
        <f t="shared" ref="BL16:BL17" si="24">BM16+BN16+BO16+BP16</f>
        <v>0</v>
      </c>
      <c r="BM16" s="102"/>
      <c r="BN16" s="102">
        <f>[1]Свод_расходов!BK10</f>
        <v>0</v>
      </c>
      <c r="BO16" s="102"/>
      <c r="BP16" s="102"/>
      <c r="BQ16" s="104">
        <f>[1]Свод_расходов!BL10</f>
        <v>0</v>
      </c>
    </row>
    <row r="17" spans="1:69" ht="26.25" thickBot="1" x14ac:dyDescent="0.25">
      <c r="A17" s="101"/>
      <c r="B17" s="102" t="s">
        <v>262</v>
      </c>
      <c r="C17" s="124" t="s">
        <v>265</v>
      </c>
      <c r="D17" s="102">
        <f>SUM(E17,BE17)</f>
        <v>640079</v>
      </c>
      <c r="E17" s="102">
        <f>SUM(F17,AQ17)</f>
        <v>626054</v>
      </c>
      <c r="F17" s="102">
        <f t="shared" si="18"/>
        <v>626054</v>
      </c>
      <c r="G17" s="102">
        <f>[1]Свод_расходов!G11</f>
        <v>462368</v>
      </c>
      <c r="H17" s="102">
        <f>[1]Свод_расходов!H11</f>
        <v>104619</v>
      </c>
      <c r="I17" s="102">
        <f t="shared" si="3"/>
        <v>6000</v>
      </c>
      <c r="J17" s="102">
        <f>[1]Свод_расходов!J11</f>
        <v>0</v>
      </c>
      <c r="K17" s="102">
        <f>[1]Свод_расходов!K11</f>
        <v>0</v>
      </c>
      <c r="L17" s="102">
        <f>[1]Свод_расходов!L11</f>
        <v>0</v>
      </c>
      <c r="M17" s="102">
        <f>[1]Свод_расходов!M11</f>
        <v>0</v>
      </c>
      <c r="N17" s="102">
        <f>[1]Свод_расходов!N11</f>
        <v>0</v>
      </c>
      <c r="O17" s="102">
        <f>[1]Свод_расходов!O11</f>
        <v>6000</v>
      </c>
      <c r="P17" s="102">
        <f t="shared" si="4"/>
        <v>0</v>
      </c>
      <c r="Q17" s="102">
        <f>[1]Свод_расходов!Q11</f>
        <v>0</v>
      </c>
      <c r="R17" s="102">
        <f>[1]Свод_расходов!R11</f>
        <v>0</v>
      </c>
      <c r="S17" s="102">
        <f>[1]Свод_расходов!S11</f>
        <v>18217</v>
      </c>
      <c r="T17" s="102">
        <f>[1]Свод_расходов!T11</f>
        <v>10845</v>
      </c>
      <c r="U17" s="102">
        <f t="shared" si="5"/>
        <v>16000</v>
      </c>
      <c r="V17" s="102">
        <f>[1]Свод_расходов!V11</f>
        <v>1425</v>
      </c>
      <c r="W17" s="102">
        <f>[1]Свод_расходов!W11</f>
        <v>11114</v>
      </c>
      <c r="X17" s="102">
        <f>[1]Свод_расходов!X11</f>
        <v>1653</v>
      </c>
      <c r="Y17" s="102">
        <f>[1]Свод_расходов!Y11</f>
        <v>1024</v>
      </c>
      <c r="Z17" s="102">
        <f>[1]Свод_расходов!Z11</f>
        <v>784</v>
      </c>
      <c r="AA17" s="102">
        <f>[1]Свод_расходов!AA11</f>
        <v>0</v>
      </c>
      <c r="AB17" s="102">
        <f>[1]Свод_расходов!AB11</f>
        <v>0</v>
      </c>
      <c r="AC17" s="102">
        <f>[1]Свод_расходов!AC11</f>
        <v>0</v>
      </c>
      <c r="AD17" s="102">
        <f t="shared" si="6"/>
        <v>8005</v>
      </c>
      <c r="AE17" s="102">
        <f>[1]Свод_расходов!AE11</f>
        <v>610</v>
      </c>
      <c r="AF17" s="102">
        <f>[1]Свод_расходов!AF11</f>
        <v>4500</v>
      </c>
      <c r="AG17" s="102">
        <f>SUM(AH17:AP17)</f>
        <v>2895</v>
      </c>
      <c r="AH17" s="102">
        <f>[1]Свод_расходов!AH11</f>
        <v>0</v>
      </c>
      <c r="AI17" s="102">
        <f>[1]Свод_расходов!AI11</f>
        <v>885</v>
      </c>
      <c r="AJ17" s="102">
        <f>[1]Свод_расходов!AJ11</f>
        <v>210</v>
      </c>
      <c r="AK17" s="102">
        <f>[1]Свод_расходов!AK11</f>
        <v>0</v>
      </c>
      <c r="AL17" s="102">
        <f>[1]Свод_расходов!AL11</f>
        <v>1800</v>
      </c>
      <c r="AM17" s="102">
        <f>[1]Свод_расходов!AM11</f>
        <v>0</v>
      </c>
      <c r="AN17" s="102">
        <f>[1]Свод_расходов!AN11</f>
        <v>0</v>
      </c>
      <c r="AO17" s="102">
        <f>[1]Свод_расходов!AO11</f>
        <v>0</v>
      </c>
      <c r="AP17" s="102">
        <f>[1]Свод_расходов!AP11</f>
        <v>0</v>
      </c>
      <c r="AQ17" s="102">
        <f t="shared" si="7"/>
        <v>0</v>
      </c>
      <c r="AR17" s="102">
        <f t="shared" si="8"/>
        <v>0</v>
      </c>
      <c r="AS17" s="102">
        <f>[1]Свод_расходов!AS11</f>
        <v>0</v>
      </c>
      <c r="AT17" s="102">
        <f>[1]Свод_расходов!AT11</f>
        <v>0</v>
      </c>
      <c r="AU17" s="102">
        <f>[1]Свод_расходов!AU11</f>
        <v>0</v>
      </c>
      <c r="AV17" s="102">
        <f t="shared" si="9"/>
        <v>0</v>
      </c>
      <c r="AW17" s="102">
        <f>[1]Свод_расходов!AW11</f>
        <v>0</v>
      </c>
      <c r="AX17" s="102">
        <f>[1]Свод_расходов!AX11</f>
        <v>0</v>
      </c>
      <c r="AY17" s="102">
        <f>[1]Свод_расходов!AY11</f>
        <v>0</v>
      </c>
      <c r="AZ17" s="102">
        <f t="shared" si="19"/>
        <v>0</v>
      </c>
      <c r="BA17" s="102">
        <f>[1]Свод_расходов!BA11</f>
        <v>0</v>
      </c>
      <c r="BB17" s="102">
        <f>[1]Свод_расходов!BB11</f>
        <v>0</v>
      </c>
      <c r="BC17" s="102">
        <v>0</v>
      </c>
      <c r="BD17" s="102">
        <f t="shared" si="20"/>
        <v>14025</v>
      </c>
      <c r="BE17" s="102">
        <f t="shared" si="21"/>
        <v>14025</v>
      </c>
      <c r="BF17" s="102">
        <f t="shared" si="22"/>
        <v>14025</v>
      </c>
      <c r="BG17" s="102">
        <f>[1]Свод_расходов!BG11</f>
        <v>14025</v>
      </c>
      <c r="BH17" s="102">
        <f t="shared" si="23"/>
        <v>0</v>
      </c>
      <c r="BI17" s="102">
        <f>[1]Свод_расходов!BH11</f>
        <v>0</v>
      </c>
      <c r="BJ17" s="102">
        <f>[1]Свод_расходов!BI11</f>
        <v>0</v>
      </c>
      <c r="BK17" s="102">
        <f>[1]Свод_расходов!BJ11</f>
        <v>0</v>
      </c>
      <c r="BL17" s="102">
        <f t="shared" si="24"/>
        <v>0</v>
      </c>
      <c r="BM17" s="102"/>
      <c r="BN17" s="102">
        <f>[1]Свод_расходов!BK11</f>
        <v>0</v>
      </c>
      <c r="BO17" s="102"/>
      <c r="BP17" s="102"/>
      <c r="BQ17" s="104">
        <f>[1]Свод_расходов!BL11</f>
        <v>0</v>
      </c>
    </row>
    <row r="18" spans="1:69" x14ac:dyDescent="0.2">
      <c r="A18" s="97" t="s">
        <v>55</v>
      </c>
      <c r="B18" s="98"/>
      <c r="C18" s="99" t="s">
        <v>56</v>
      </c>
      <c r="D18" s="98">
        <f>D20+D21</f>
        <v>237137</v>
      </c>
      <c r="E18" s="98">
        <f t="shared" ref="E18:BQ18" si="25">E20+E21</f>
        <v>229137</v>
      </c>
      <c r="F18" s="98">
        <f t="shared" si="25"/>
        <v>229137</v>
      </c>
      <c r="G18" s="98">
        <f t="shared" si="25"/>
        <v>129691</v>
      </c>
      <c r="H18" s="98">
        <f t="shared" si="25"/>
        <v>30448</v>
      </c>
      <c r="I18" s="98">
        <f t="shared" si="25"/>
        <v>10000</v>
      </c>
      <c r="J18" s="98">
        <f t="shared" si="25"/>
        <v>0</v>
      </c>
      <c r="K18" s="98">
        <f t="shared" si="25"/>
        <v>0</v>
      </c>
      <c r="L18" s="98">
        <f t="shared" si="25"/>
        <v>0</v>
      </c>
      <c r="M18" s="98">
        <f t="shared" si="25"/>
        <v>0</v>
      </c>
      <c r="N18" s="98">
        <f t="shared" si="25"/>
        <v>0</v>
      </c>
      <c r="O18" s="98">
        <f t="shared" si="25"/>
        <v>10000</v>
      </c>
      <c r="P18" s="98">
        <f t="shared" si="25"/>
        <v>0</v>
      </c>
      <c r="Q18" s="98">
        <f t="shared" si="25"/>
        <v>0</v>
      </c>
      <c r="R18" s="98">
        <f t="shared" si="25"/>
        <v>0</v>
      </c>
      <c r="S18" s="98">
        <f t="shared" si="25"/>
        <v>0</v>
      </c>
      <c r="T18" s="98">
        <f t="shared" si="25"/>
        <v>0</v>
      </c>
      <c r="U18" s="98">
        <f t="shared" si="25"/>
        <v>58998</v>
      </c>
      <c r="V18" s="98">
        <f t="shared" si="25"/>
        <v>13046</v>
      </c>
      <c r="W18" s="98">
        <f t="shared" si="25"/>
        <v>32608</v>
      </c>
      <c r="X18" s="98">
        <f t="shared" si="25"/>
        <v>8136</v>
      </c>
      <c r="Y18" s="98">
        <f t="shared" si="25"/>
        <v>3591</v>
      </c>
      <c r="Z18" s="98">
        <f t="shared" si="25"/>
        <v>1617</v>
      </c>
      <c r="AA18" s="98">
        <f t="shared" si="25"/>
        <v>0</v>
      </c>
      <c r="AB18" s="98">
        <f t="shared" si="25"/>
        <v>0</v>
      </c>
      <c r="AC18" s="98">
        <f t="shared" si="25"/>
        <v>0</v>
      </c>
      <c r="AD18" s="98">
        <f t="shared" si="25"/>
        <v>0</v>
      </c>
      <c r="AE18" s="98">
        <f t="shared" si="25"/>
        <v>0</v>
      </c>
      <c r="AF18" s="98">
        <f t="shared" si="25"/>
        <v>0</v>
      </c>
      <c r="AG18" s="98">
        <f t="shared" si="25"/>
        <v>0</v>
      </c>
      <c r="AH18" s="98">
        <f t="shared" si="25"/>
        <v>0</v>
      </c>
      <c r="AI18" s="98">
        <f t="shared" si="25"/>
        <v>0</v>
      </c>
      <c r="AJ18" s="98">
        <f t="shared" si="25"/>
        <v>0</v>
      </c>
      <c r="AK18" s="98">
        <f t="shared" si="25"/>
        <v>0</v>
      </c>
      <c r="AL18" s="98">
        <f t="shared" si="25"/>
        <v>0</v>
      </c>
      <c r="AM18" s="98">
        <f t="shared" si="25"/>
        <v>0</v>
      </c>
      <c r="AN18" s="98">
        <f t="shared" si="25"/>
        <v>0</v>
      </c>
      <c r="AO18" s="98">
        <f t="shared" si="25"/>
        <v>0</v>
      </c>
      <c r="AP18" s="98">
        <f t="shared" si="25"/>
        <v>0</v>
      </c>
      <c r="AQ18" s="98">
        <f t="shared" si="25"/>
        <v>0</v>
      </c>
      <c r="AR18" s="98">
        <f t="shared" si="25"/>
        <v>0</v>
      </c>
      <c r="AS18" s="98">
        <f t="shared" si="25"/>
        <v>0</v>
      </c>
      <c r="AT18" s="98">
        <f t="shared" si="25"/>
        <v>0</v>
      </c>
      <c r="AU18" s="98">
        <f t="shared" si="25"/>
        <v>0</v>
      </c>
      <c r="AV18" s="98">
        <f t="shared" si="25"/>
        <v>0</v>
      </c>
      <c r="AW18" s="98">
        <f t="shared" si="25"/>
        <v>0</v>
      </c>
      <c r="AX18" s="98">
        <f t="shared" si="25"/>
        <v>0</v>
      </c>
      <c r="AY18" s="98">
        <f t="shared" si="25"/>
        <v>0</v>
      </c>
      <c r="AZ18" s="98">
        <f t="shared" si="25"/>
        <v>0</v>
      </c>
      <c r="BA18" s="98">
        <f t="shared" si="25"/>
        <v>0</v>
      </c>
      <c r="BB18" s="98">
        <f t="shared" si="25"/>
        <v>0</v>
      </c>
      <c r="BC18" s="98">
        <f t="shared" si="25"/>
        <v>0</v>
      </c>
      <c r="BD18" s="98">
        <f t="shared" si="25"/>
        <v>8000</v>
      </c>
      <c r="BE18" s="98">
        <f t="shared" si="25"/>
        <v>8000</v>
      </c>
      <c r="BF18" s="98">
        <f t="shared" si="25"/>
        <v>8000</v>
      </c>
      <c r="BG18" s="98">
        <f t="shared" si="25"/>
        <v>8000</v>
      </c>
      <c r="BH18" s="98">
        <f t="shared" si="25"/>
        <v>0</v>
      </c>
      <c r="BI18" s="98">
        <f t="shared" si="25"/>
        <v>0</v>
      </c>
      <c r="BJ18" s="98">
        <f t="shared" si="25"/>
        <v>0</v>
      </c>
      <c r="BK18" s="98">
        <f t="shared" si="25"/>
        <v>0</v>
      </c>
      <c r="BL18" s="98">
        <f t="shared" si="25"/>
        <v>0</v>
      </c>
      <c r="BM18" s="98">
        <f t="shared" si="25"/>
        <v>0</v>
      </c>
      <c r="BN18" s="98">
        <f t="shared" si="25"/>
        <v>0</v>
      </c>
      <c r="BO18" s="98">
        <f t="shared" si="25"/>
        <v>0</v>
      </c>
      <c r="BP18" s="98">
        <f t="shared" si="25"/>
        <v>0</v>
      </c>
      <c r="BQ18" s="100">
        <f t="shared" si="25"/>
        <v>0</v>
      </c>
    </row>
    <row r="19" spans="1:69" x14ac:dyDescent="0.2">
      <c r="A19" s="101" t="s">
        <v>57</v>
      </c>
      <c r="B19" s="102"/>
      <c r="C19" s="107" t="s">
        <v>58</v>
      </c>
      <c r="D19" s="102">
        <f>D20</f>
        <v>224091</v>
      </c>
      <c r="E19" s="102">
        <f t="shared" ref="E19:BQ19" si="26">E20</f>
        <v>216091</v>
      </c>
      <c r="F19" s="102">
        <f t="shared" si="26"/>
        <v>216091</v>
      </c>
      <c r="G19" s="102">
        <f t="shared" si="26"/>
        <v>129691</v>
      </c>
      <c r="H19" s="102">
        <f t="shared" si="26"/>
        <v>30448</v>
      </c>
      <c r="I19" s="102">
        <f t="shared" si="26"/>
        <v>10000</v>
      </c>
      <c r="J19" s="102">
        <f t="shared" si="26"/>
        <v>0</v>
      </c>
      <c r="K19" s="102">
        <f t="shared" si="26"/>
        <v>0</v>
      </c>
      <c r="L19" s="102">
        <f t="shared" si="26"/>
        <v>0</v>
      </c>
      <c r="M19" s="102">
        <f t="shared" si="26"/>
        <v>0</v>
      </c>
      <c r="N19" s="102">
        <f t="shared" si="26"/>
        <v>0</v>
      </c>
      <c r="O19" s="102">
        <f t="shared" si="26"/>
        <v>10000</v>
      </c>
      <c r="P19" s="102">
        <f t="shared" si="26"/>
        <v>0</v>
      </c>
      <c r="Q19" s="102">
        <f t="shared" si="26"/>
        <v>0</v>
      </c>
      <c r="R19" s="102">
        <f t="shared" si="26"/>
        <v>0</v>
      </c>
      <c r="S19" s="102">
        <f t="shared" si="26"/>
        <v>0</v>
      </c>
      <c r="T19" s="102">
        <f t="shared" si="26"/>
        <v>0</v>
      </c>
      <c r="U19" s="102">
        <f t="shared" si="26"/>
        <v>45952</v>
      </c>
      <c r="V19" s="102">
        <f t="shared" si="26"/>
        <v>0</v>
      </c>
      <c r="W19" s="102">
        <f t="shared" si="26"/>
        <v>32608</v>
      </c>
      <c r="X19" s="102">
        <f t="shared" si="26"/>
        <v>8136</v>
      </c>
      <c r="Y19" s="102">
        <f t="shared" si="26"/>
        <v>3591</v>
      </c>
      <c r="Z19" s="102">
        <f t="shared" si="26"/>
        <v>1617</v>
      </c>
      <c r="AA19" s="102">
        <f t="shared" si="26"/>
        <v>0</v>
      </c>
      <c r="AB19" s="102">
        <f t="shared" si="26"/>
        <v>0</v>
      </c>
      <c r="AC19" s="102">
        <f t="shared" si="26"/>
        <v>0</v>
      </c>
      <c r="AD19" s="102">
        <f t="shared" si="26"/>
        <v>0</v>
      </c>
      <c r="AE19" s="102">
        <f t="shared" si="26"/>
        <v>0</v>
      </c>
      <c r="AF19" s="102">
        <f t="shared" si="26"/>
        <v>0</v>
      </c>
      <c r="AG19" s="102">
        <f t="shared" si="26"/>
        <v>0</v>
      </c>
      <c r="AH19" s="102">
        <f t="shared" si="26"/>
        <v>0</v>
      </c>
      <c r="AI19" s="102">
        <f t="shared" si="26"/>
        <v>0</v>
      </c>
      <c r="AJ19" s="102">
        <f t="shared" si="26"/>
        <v>0</v>
      </c>
      <c r="AK19" s="102">
        <f t="shared" si="26"/>
        <v>0</v>
      </c>
      <c r="AL19" s="102">
        <f t="shared" si="26"/>
        <v>0</v>
      </c>
      <c r="AM19" s="102">
        <f t="shared" si="26"/>
        <v>0</v>
      </c>
      <c r="AN19" s="102">
        <f t="shared" si="26"/>
        <v>0</v>
      </c>
      <c r="AO19" s="102">
        <f t="shared" si="26"/>
        <v>0</v>
      </c>
      <c r="AP19" s="102">
        <f t="shared" si="26"/>
        <v>0</v>
      </c>
      <c r="AQ19" s="102">
        <f t="shared" si="26"/>
        <v>0</v>
      </c>
      <c r="AR19" s="102">
        <f t="shared" si="26"/>
        <v>0</v>
      </c>
      <c r="AS19" s="102">
        <f t="shared" si="26"/>
        <v>0</v>
      </c>
      <c r="AT19" s="102">
        <f t="shared" si="26"/>
        <v>0</v>
      </c>
      <c r="AU19" s="102">
        <f t="shared" si="26"/>
        <v>0</v>
      </c>
      <c r="AV19" s="102">
        <f t="shared" si="26"/>
        <v>0</v>
      </c>
      <c r="AW19" s="102">
        <f t="shared" si="26"/>
        <v>0</v>
      </c>
      <c r="AX19" s="102">
        <f t="shared" si="26"/>
        <v>0</v>
      </c>
      <c r="AY19" s="102">
        <f t="shared" si="26"/>
        <v>0</v>
      </c>
      <c r="AZ19" s="102">
        <f t="shared" si="26"/>
        <v>0</v>
      </c>
      <c r="BA19" s="102">
        <f t="shared" si="26"/>
        <v>0</v>
      </c>
      <c r="BB19" s="102">
        <f t="shared" si="26"/>
        <v>0</v>
      </c>
      <c r="BC19" s="102">
        <v>0</v>
      </c>
      <c r="BD19" s="102">
        <f t="shared" si="26"/>
        <v>8000</v>
      </c>
      <c r="BE19" s="102">
        <f t="shared" si="26"/>
        <v>8000</v>
      </c>
      <c r="BF19" s="102">
        <f t="shared" si="26"/>
        <v>8000</v>
      </c>
      <c r="BG19" s="102">
        <f t="shared" si="26"/>
        <v>8000</v>
      </c>
      <c r="BH19" s="102">
        <f t="shared" ref="BH19:BH21" si="27">BI19+BJ19+BK19</f>
        <v>0</v>
      </c>
      <c r="BI19" s="102">
        <f t="shared" si="26"/>
        <v>0</v>
      </c>
      <c r="BJ19" s="102">
        <f t="shared" si="26"/>
        <v>0</v>
      </c>
      <c r="BK19" s="102">
        <f t="shared" si="26"/>
        <v>0</v>
      </c>
      <c r="BL19" s="102">
        <f t="shared" ref="BL19:BL21" si="28">BM19+BN19+BO19+BP19</f>
        <v>0</v>
      </c>
      <c r="BM19" s="102">
        <f t="shared" si="26"/>
        <v>0</v>
      </c>
      <c r="BN19" s="102">
        <f t="shared" si="26"/>
        <v>0</v>
      </c>
      <c r="BO19" s="102">
        <f t="shared" si="26"/>
        <v>0</v>
      </c>
      <c r="BP19" s="102">
        <f t="shared" si="26"/>
        <v>0</v>
      </c>
      <c r="BQ19" s="104">
        <f t="shared" si="26"/>
        <v>0</v>
      </c>
    </row>
    <row r="20" spans="1:69" x14ac:dyDescent="0.2">
      <c r="A20" s="101"/>
      <c r="B20" s="102" t="s">
        <v>266</v>
      </c>
      <c r="C20" s="105" t="s">
        <v>267</v>
      </c>
      <c r="D20" s="102">
        <f>SUM(E20,BE20)</f>
        <v>224091</v>
      </c>
      <c r="E20" s="102">
        <f>SUM(F20,AQ20)</f>
        <v>216091</v>
      </c>
      <c r="F20" s="102">
        <f>SUM(G20:I20,P20,S20:U20,AD20)</f>
        <v>216091</v>
      </c>
      <c r="G20" s="102">
        <f>[1]Свод_расходов!G14</f>
        <v>129691</v>
      </c>
      <c r="H20" s="102">
        <f>[1]Свод_расходов!H14</f>
        <v>30448</v>
      </c>
      <c r="I20" s="102">
        <f t="shared" si="3"/>
        <v>10000</v>
      </c>
      <c r="J20" s="102">
        <f>[1]Свод_расходов!J14</f>
        <v>0</v>
      </c>
      <c r="K20" s="102">
        <f>[1]Свод_расходов!K14</f>
        <v>0</v>
      </c>
      <c r="L20" s="102">
        <f>[1]Свод_расходов!L14</f>
        <v>0</v>
      </c>
      <c r="M20" s="102">
        <f>[1]Свод_расходов!M14</f>
        <v>0</v>
      </c>
      <c r="N20" s="102">
        <f>[1]Свод_расходов!N14</f>
        <v>0</v>
      </c>
      <c r="O20" s="102">
        <f>[1]Свод_расходов!O14</f>
        <v>10000</v>
      </c>
      <c r="P20" s="102">
        <f t="shared" si="4"/>
        <v>0</v>
      </c>
      <c r="Q20" s="102">
        <f>[1]Свод_расходов!Q14</f>
        <v>0</v>
      </c>
      <c r="R20" s="102">
        <f>[1]Свод_расходов!R14</f>
        <v>0</v>
      </c>
      <c r="S20" s="102">
        <f>[1]Свод_расходов!S14</f>
        <v>0</v>
      </c>
      <c r="T20" s="102">
        <f>[1]Свод_расходов!T14</f>
        <v>0</v>
      </c>
      <c r="U20" s="102">
        <f t="shared" si="5"/>
        <v>45952</v>
      </c>
      <c r="V20" s="102">
        <f>[1]Свод_расходов!V14</f>
        <v>0</v>
      </c>
      <c r="W20" s="102">
        <f>[1]Свод_расходов!W14</f>
        <v>32608</v>
      </c>
      <c r="X20" s="102">
        <f>[1]Свод_расходов!X14</f>
        <v>8136</v>
      </c>
      <c r="Y20" s="102">
        <f>[1]Свод_расходов!Y14</f>
        <v>3591</v>
      </c>
      <c r="Z20" s="102">
        <f>[1]Свод_расходов!Z14</f>
        <v>1617</v>
      </c>
      <c r="AA20" s="102">
        <f>[1]Свод_расходов!AA14</f>
        <v>0</v>
      </c>
      <c r="AB20" s="102">
        <f>[1]Свод_расходов!AB14</f>
        <v>0</v>
      </c>
      <c r="AC20" s="102">
        <f>[1]Свод_расходов!AC14</f>
        <v>0</v>
      </c>
      <c r="AD20" s="102">
        <f t="shared" si="6"/>
        <v>0</v>
      </c>
      <c r="AE20" s="102">
        <f>[1]Свод_расходов!AE14</f>
        <v>0</v>
      </c>
      <c r="AF20" s="102">
        <f>[1]Свод_расходов!AF14</f>
        <v>0</v>
      </c>
      <c r="AG20" s="102">
        <f>SUM(AH20:AP20)</f>
        <v>0</v>
      </c>
      <c r="AH20" s="102">
        <f>[1]Свод_расходов!AH14</f>
        <v>0</v>
      </c>
      <c r="AI20" s="102">
        <f>[1]Свод_расходов!AI14</f>
        <v>0</v>
      </c>
      <c r="AJ20" s="102">
        <f>[1]Свод_расходов!AJ14</f>
        <v>0</v>
      </c>
      <c r="AK20" s="102">
        <f>[1]Свод_расходов!AK14</f>
        <v>0</v>
      </c>
      <c r="AL20" s="102">
        <f>[1]Свод_расходов!AL14</f>
        <v>0</v>
      </c>
      <c r="AM20" s="102">
        <f>[1]Свод_расходов!AM14</f>
        <v>0</v>
      </c>
      <c r="AN20" s="102">
        <f>[1]Свод_расходов!AN14</f>
        <v>0</v>
      </c>
      <c r="AO20" s="102">
        <f>[1]Свод_расходов!AO14</f>
        <v>0</v>
      </c>
      <c r="AP20" s="102">
        <f>[1]Свод_расходов!AP14</f>
        <v>0</v>
      </c>
      <c r="AQ20" s="102">
        <f t="shared" si="7"/>
        <v>0</v>
      </c>
      <c r="AR20" s="102">
        <f t="shared" si="8"/>
        <v>0</v>
      </c>
      <c r="AS20" s="102">
        <f>[1]Свод_расходов!AS14</f>
        <v>0</v>
      </c>
      <c r="AT20" s="102">
        <f>[1]Свод_расходов!AT14</f>
        <v>0</v>
      </c>
      <c r="AU20" s="102">
        <f>[1]Свод_расходов!AU14</f>
        <v>0</v>
      </c>
      <c r="AV20" s="102">
        <f t="shared" si="9"/>
        <v>0</v>
      </c>
      <c r="AW20" s="102">
        <f>[1]Свод_расходов!AW14</f>
        <v>0</v>
      </c>
      <c r="AX20" s="102">
        <f>[1]Свод_расходов!AX14</f>
        <v>0</v>
      </c>
      <c r="AY20" s="102">
        <f>[1]Свод_расходов!AY14</f>
        <v>0</v>
      </c>
      <c r="AZ20" s="102">
        <f>BA20+BB20+BC20</f>
        <v>0</v>
      </c>
      <c r="BA20" s="102">
        <f>[1]Свод_расходов!BA14</f>
        <v>0</v>
      </c>
      <c r="BB20" s="102">
        <f>[1]Свод_расходов!BB14</f>
        <v>0</v>
      </c>
      <c r="BC20" s="102">
        <v>0</v>
      </c>
      <c r="BD20" s="102">
        <f>BE20+BQ20</f>
        <v>8000</v>
      </c>
      <c r="BE20" s="102">
        <f>BF20+BH20+BL20</f>
        <v>8000</v>
      </c>
      <c r="BF20" s="102">
        <f t="shared" ref="BF20:BF21" si="29">BG20</f>
        <v>8000</v>
      </c>
      <c r="BG20" s="102">
        <f>[1]Свод_расходов!BG14</f>
        <v>8000</v>
      </c>
      <c r="BH20" s="102">
        <f t="shared" si="27"/>
        <v>0</v>
      </c>
      <c r="BI20" s="102">
        <f>[1]Свод_расходов!BH14</f>
        <v>0</v>
      </c>
      <c r="BJ20" s="102">
        <f>[1]Свод_расходов!BI14</f>
        <v>0</v>
      </c>
      <c r="BK20" s="102">
        <f>[1]Свод_расходов!BJ14</f>
        <v>0</v>
      </c>
      <c r="BL20" s="102">
        <f t="shared" si="28"/>
        <v>0</v>
      </c>
      <c r="BM20" s="102"/>
      <c r="BN20" s="102">
        <f>[1]Свод_расходов!BK14</f>
        <v>0</v>
      </c>
      <c r="BO20" s="102"/>
      <c r="BP20" s="102"/>
      <c r="BQ20" s="104">
        <f>[1]Свод_расходов!BL14</f>
        <v>0</v>
      </c>
    </row>
    <row r="21" spans="1:69" x14ac:dyDescent="0.2">
      <c r="A21" s="101"/>
      <c r="B21" s="102" t="s">
        <v>266</v>
      </c>
      <c r="C21" s="105" t="s">
        <v>268</v>
      </c>
      <c r="D21" s="102">
        <f>SUM(E21,BE21)</f>
        <v>13046</v>
      </c>
      <c r="E21" s="102">
        <f>SUM(F21,AQ21)</f>
        <v>13046</v>
      </c>
      <c r="F21" s="102">
        <f>SUM(G21:I21,P21,S21:U21,AD21)</f>
        <v>13046</v>
      </c>
      <c r="G21" s="102">
        <f>[1]Свод_расходов!G15</f>
        <v>0</v>
      </c>
      <c r="H21" s="102">
        <f>[1]Свод_расходов!H15</f>
        <v>0</v>
      </c>
      <c r="I21" s="102">
        <f t="shared" si="3"/>
        <v>0</v>
      </c>
      <c r="J21" s="102">
        <f>[1]Свод_расходов!J15</f>
        <v>0</v>
      </c>
      <c r="K21" s="102">
        <f>[1]Свод_расходов!K15</f>
        <v>0</v>
      </c>
      <c r="L21" s="102">
        <f>[1]Свод_расходов!L15</f>
        <v>0</v>
      </c>
      <c r="M21" s="102">
        <f>[1]Свод_расходов!M15</f>
        <v>0</v>
      </c>
      <c r="N21" s="102">
        <f>[1]Свод_расходов!N15</f>
        <v>0</v>
      </c>
      <c r="O21" s="102">
        <f>[1]Свод_расходов!O15</f>
        <v>0</v>
      </c>
      <c r="P21" s="102">
        <f t="shared" si="4"/>
        <v>0</v>
      </c>
      <c r="Q21" s="102">
        <f>[1]Свод_расходов!Q15</f>
        <v>0</v>
      </c>
      <c r="R21" s="102">
        <f>[1]Свод_расходов!R15</f>
        <v>0</v>
      </c>
      <c r="S21" s="102">
        <f>[1]Свод_расходов!S15</f>
        <v>0</v>
      </c>
      <c r="T21" s="102">
        <f>[1]Свод_расходов!T15</f>
        <v>0</v>
      </c>
      <c r="U21" s="102">
        <f t="shared" si="5"/>
        <v>13046</v>
      </c>
      <c r="V21" s="102">
        <f>[1]Свод_расходов!V15</f>
        <v>13046</v>
      </c>
      <c r="W21" s="102">
        <f>[1]Свод_расходов!W15</f>
        <v>0</v>
      </c>
      <c r="X21" s="102">
        <f>[1]Свод_расходов!X15</f>
        <v>0</v>
      </c>
      <c r="Y21" s="102">
        <f>[1]Свод_расходов!Y15</f>
        <v>0</v>
      </c>
      <c r="Z21" s="102">
        <f>[1]Свод_расходов!Z15</f>
        <v>0</v>
      </c>
      <c r="AA21" s="102">
        <f>[1]Свод_расходов!AA15</f>
        <v>0</v>
      </c>
      <c r="AB21" s="102">
        <f>[1]Свод_расходов!AB15</f>
        <v>0</v>
      </c>
      <c r="AC21" s="102">
        <f>[1]Свод_расходов!AC15</f>
        <v>0</v>
      </c>
      <c r="AD21" s="102">
        <f t="shared" si="6"/>
        <v>0</v>
      </c>
      <c r="AE21" s="102">
        <f>[1]Свод_расходов!AE15</f>
        <v>0</v>
      </c>
      <c r="AF21" s="102">
        <f>[1]Свод_расходов!AF15</f>
        <v>0</v>
      </c>
      <c r="AG21" s="102">
        <f>SUM(AH21:AP21)</f>
        <v>0</v>
      </c>
      <c r="AH21" s="102">
        <f>[1]Свод_расходов!AH15</f>
        <v>0</v>
      </c>
      <c r="AI21" s="102">
        <f>[1]Свод_расходов!AI15</f>
        <v>0</v>
      </c>
      <c r="AJ21" s="102">
        <f>[1]Свод_расходов!AJ15</f>
        <v>0</v>
      </c>
      <c r="AK21" s="102">
        <f>[1]Свод_расходов!AK15</f>
        <v>0</v>
      </c>
      <c r="AL21" s="102">
        <f>[1]Свод_расходов!AL15</f>
        <v>0</v>
      </c>
      <c r="AM21" s="102">
        <f>[1]Свод_расходов!AM15</f>
        <v>0</v>
      </c>
      <c r="AN21" s="102">
        <f>[1]Свод_расходов!AN15</f>
        <v>0</v>
      </c>
      <c r="AO21" s="102">
        <f>[1]Свод_расходов!AO15</f>
        <v>0</v>
      </c>
      <c r="AP21" s="102">
        <f>[1]Свод_расходов!AP15</f>
        <v>0</v>
      </c>
      <c r="AQ21" s="102">
        <f t="shared" si="7"/>
        <v>0</v>
      </c>
      <c r="AR21" s="102">
        <f t="shared" si="8"/>
        <v>0</v>
      </c>
      <c r="AS21" s="102">
        <f>[1]Свод_расходов!AS15</f>
        <v>0</v>
      </c>
      <c r="AT21" s="102">
        <f>[1]Свод_расходов!AT15</f>
        <v>0</v>
      </c>
      <c r="AU21" s="102">
        <f>[1]Свод_расходов!AU15</f>
        <v>0</v>
      </c>
      <c r="AV21" s="102">
        <f t="shared" si="9"/>
        <v>0</v>
      </c>
      <c r="AW21" s="102">
        <f>[1]Свод_расходов!AW15</f>
        <v>0</v>
      </c>
      <c r="AX21" s="102">
        <f>[1]Свод_расходов!AX15</f>
        <v>0</v>
      </c>
      <c r="AY21" s="102">
        <f>[1]Свод_расходов!AY15</f>
        <v>0</v>
      </c>
      <c r="AZ21" s="102">
        <f>BA21+BB21+BC21</f>
        <v>0</v>
      </c>
      <c r="BA21" s="102">
        <f>[1]Свод_расходов!BA15</f>
        <v>0</v>
      </c>
      <c r="BB21" s="102">
        <f>[1]Свод_расходов!BB15</f>
        <v>0</v>
      </c>
      <c r="BC21" s="102">
        <v>0</v>
      </c>
      <c r="BD21" s="102">
        <f>BE21+BQ21</f>
        <v>0</v>
      </c>
      <c r="BE21" s="102">
        <f>BF21+BH21+BL21</f>
        <v>0</v>
      </c>
      <c r="BF21" s="102">
        <f t="shared" si="29"/>
        <v>0</v>
      </c>
      <c r="BG21" s="102"/>
      <c r="BH21" s="102">
        <f t="shared" si="27"/>
        <v>0</v>
      </c>
      <c r="BI21" s="102">
        <f>[1]Свод_расходов!BH15</f>
        <v>0</v>
      </c>
      <c r="BJ21" s="102">
        <f>[1]Свод_расходов!BI15</f>
        <v>0</v>
      </c>
      <c r="BK21" s="102">
        <f>[1]Свод_расходов!BJ15</f>
        <v>0</v>
      </c>
      <c r="BL21" s="102">
        <f t="shared" si="28"/>
        <v>0</v>
      </c>
      <c r="BM21" s="102"/>
      <c r="BN21" s="102">
        <f>[1]Свод_расходов!BK15</f>
        <v>0</v>
      </c>
      <c r="BO21" s="102"/>
      <c r="BP21" s="102"/>
      <c r="BQ21" s="104"/>
    </row>
    <row r="22" spans="1:69" ht="25.5" x14ac:dyDescent="0.2">
      <c r="A22" s="97" t="s">
        <v>59</v>
      </c>
      <c r="B22" s="98"/>
      <c r="C22" s="108" t="s">
        <v>60</v>
      </c>
      <c r="D22" s="98">
        <f>D23</f>
        <v>1779974</v>
      </c>
      <c r="E22" s="98">
        <f t="shared" ref="E22:BQ22" si="30">E23</f>
        <v>1719406</v>
      </c>
      <c r="F22" s="98">
        <f t="shared" si="30"/>
        <v>1719406</v>
      </c>
      <c r="G22" s="98">
        <f t="shared" si="30"/>
        <v>0</v>
      </c>
      <c r="H22" s="98">
        <f t="shared" si="30"/>
        <v>0</v>
      </c>
      <c r="I22" s="98">
        <f t="shared" si="30"/>
        <v>1402810</v>
      </c>
      <c r="J22" s="98">
        <f t="shared" si="30"/>
        <v>4410</v>
      </c>
      <c r="K22" s="98">
        <f t="shared" si="30"/>
        <v>0</v>
      </c>
      <c r="L22" s="98">
        <f t="shared" si="30"/>
        <v>0</v>
      </c>
      <c r="M22" s="98">
        <f t="shared" si="30"/>
        <v>0</v>
      </c>
      <c r="N22" s="98">
        <f t="shared" si="30"/>
        <v>1285900</v>
      </c>
      <c r="O22" s="98">
        <f t="shared" si="30"/>
        <v>112500</v>
      </c>
      <c r="P22" s="98">
        <f t="shared" si="30"/>
        <v>0</v>
      </c>
      <c r="Q22" s="98">
        <f t="shared" si="30"/>
        <v>0</v>
      </c>
      <c r="R22" s="98">
        <f t="shared" si="30"/>
        <v>0</v>
      </c>
      <c r="S22" s="98">
        <f t="shared" si="30"/>
        <v>0</v>
      </c>
      <c r="T22" s="98">
        <f t="shared" si="30"/>
        <v>101390</v>
      </c>
      <c r="U22" s="98">
        <f t="shared" si="30"/>
        <v>180031</v>
      </c>
      <c r="V22" s="98">
        <f t="shared" si="30"/>
        <v>8180</v>
      </c>
      <c r="W22" s="98">
        <f t="shared" si="30"/>
        <v>93362</v>
      </c>
      <c r="X22" s="98">
        <f t="shared" si="30"/>
        <v>44693</v>
      </c>
      <c r="Y22" s="98">
        <f t="shared" si="30"/>
        <v>13542</v>
      </c>
      <c r="Z22" s="98">
        <f>Z23</f>
        <v>17794</v>
      </c>
      <c r="AA22" s="98">
        <f t="shared" si="30"/>
        <v>0</v>
      </c>
      <c r="AB22" s="98">
        <f t="shared" si="30"/>
        <v>0</v>
      </c>
      <c r="AC22" s="98">
        <f t="shared" si="30"/>
        <v>2460</v>
      </c>
      <c r="AD22" s="98">
        <f t="shared" si="30"/>
        <v>35175</v>
      </c>
      <c r="AE22" s="98">
        <f t="shared" si="30"/>
        <v>25950</v>
      </c>
      <c r="AF22" s="98">
        <f t="shared" si="30"/>
        <v>0</v>
      </c>
      <c r="AG22" s="98">
        <f t="shared" si="30"/>
        <v>9225</v>
      </c>
      <c r="AH22" s="98">
        <f t="shared" si="30"/>
        <v>0</v>
      </c>
      <c r="AI22" s="98">
        <f t="shared" si="30"/>
        <v>350</v>
      </c>
      <c r="AJ22" s="98">
        <f t="shared" si="30"/>
        <v>0</v>
      </c>
      <c r="AK22" s="98">
        <f t="shared" si="30"/>
        <v>0</v>
      </c>
      <c r="AL22" s="98">
        <f t="shared" si="30"/>
        <v>0</v>
      </c>
      <c r="AM22" s="98">
        <f t="shared" si="30"/>
        <v>0</v>
      </c>
      <c r="AN22" s="98">
        <f t="shared" si="30"/>
        <v>0</v>
      </c>
      <c r="AO22" s="98">
        <f t="shared" si="30"/>
        <v>0</v>
      </c>
      <c r="AP22" s="98">
        <f t="shared" si="30"/>
        <v>8875</v>
      </c>
      <c r="AQ22" s="98">
        <f t="shared" si="30"/>
        <v>0</v>
      </c>
      <c r="AR22" s="98">
        <f t="shared" si="30"/>
        <v>0</v>
      </c>
      <c r="AS22" s="98">
        <f t="shared" si="30"/>
        <v>0</v>
      </c>
      <c r="AT22" s="98">
        <f t="shared" si="30"/>
        <v>0</v>
      </c>
      <c r="AU22" s="98">
        <f t="shared" si="30"/>
        <v>0</v>
      </c>
      <c r="AV22" s="98">
        <f t="shared" si="30"/>
        <v>0</v>
      </c>
      <c r="AW22" s="98">
        <f t="shared" si="30"/>
        <v>0</v>
      </c>
      <c r="AX22" s="98">
        <f t="shared" si="30"/>
        <v>0</v>
      </c>
      <c r="AY22" s="98">
        <f t="shared" si="30"/>
        <v>0</v>
      </c>
      <c r="AZ22" s="98">
        <f t="shared" si="30"/>
        <v>0</v>
      </c>
      <c r="BA22" s="98">
        <f t="shared" si="30"/>
        <v>0</v>
      </c>
      <c r="BB22" s="98">
        <f t="shared" si="30"/>
        <v>0</v>
      </c>
      <c r="BC22" s="98">
        <f t="shared" si="30"/>
        <v>0</v>
      </c>
      <c r="BD22" s="98">
        <f t="shared" si="30"/>
        <v>60568</v>
      </c>
      <c r="BE22" s="98">
        <f t="shared" si="30"/>
        <v>60568</v>
      </c>
      <c r="BF22" s="98">
        <f t="shared" si="30"/>
        <v>60568</v>
      </c>
      <c r="BG22" s="98">
        <f t="shared" si="30"/>
        <v>60568</v>
      </c>
      <c r="BH22" s="98">
        <f t="shared" si="30"/>
        <v>0</v>
      </c>
      <c r="BI22" s="98">
        <f t="shared" si="30"/>
        <v>0</v>
      </c>
      <c r="BJ22" s="98">
        <f t="shared" si="30"/>
        <v>0</v>
      </c>
      <c r="BK22" s="98">
        <f t="shared" si="30"/>
        <v>0</v>
      </c>
      <c r="BL22" s="98">
        <f t="shared" si="30"/>
        <v>0</v>
      </c>
      <c r="BM22" s="98">
        <f t="shared" si="30"/>
        <v>0</v>
      </c>
      <c r="BN22" s="98">
        <f t="shared" si="30"/>
        <v>0</v>
      </c>
      <c r="BO22" s="98">
        <f t="shared" si="30"/>
        <v>0</v>
      </c>
      <c r="BP22" s="98">
        <f t="shared" si="30"/>
        <v>0</v>
      </c>
      <c r="BQ22" s="100">
        <f t="shared" si="30"/>
        <v>0</v>
      </c>
    </row>
    <row r="23" spans="1:69" x14ac:dyDescent="0.2">
      <c r="A23" s="101" t="s">
        <v>61</v>
      </c>
      <c r="B23" s="102"/>
      <c r="C23" s="107" t="s">
        <v>62</v>
      </c>
      <c r="D23" s="102">
        <f>D24+D25</f>
        <v>1779974</v>
      </c>
      <c r="E23" s="102">
        <f t="shared" ref="E23:BP23" si="31">E24+E25</f>
        <v>1719406</v>
      </c>
      <c r="F23" s="102">
        <f t="shared" si="31"/>
        <v>1719406</v>
      </c>
      <c r="G23" s="102">
        <f t="shared" si="31"/>
        <v>0</v>
      </c>
      <c r="H23" s="102">
        <f t="shared" si="31"/>
        <v>0</v>
      </c>
      <c r="I23" s="102">
        <f t="shared" si="31"/>
        <v>1402810</v>
      </c>
      <c r="J23" s="102">
        <f t="shared" si="31"/>
        <v>4410</v>
      </c>
      <c r="K23" s="102">
        <f t="shared" si="31"/>
        <v>0</v>
      </c>
      <c r="L23" s="102">
        <f t="shared" si="31"/>
        <v>0</v>
      </c>
      <c r="M23" s="102">
        <f t="shared" si="31"/>
        <v>0</v>
      </c>
      <c r="N23" s="102">
        <f t="shared" si="31"/>
        <v>1285900</v>
      </c>
      <c r="O23" s="102">
        <f t="shared" si="31"/>
        <v>112500</v>
      </c>
      <c r="P23" s="102">
        <f t="shared" si="31"/>
        <v>0</v>
      </c>
      <c r="Q23" s="102">
        <f t="shared" si="31"/>
        <v>0</v>
      </c>
      <c r="R23" s="102">
        <f t="shared" si="31"/>
        <v>0</v>
      </c>
      <c r="S23" s="102">
        <f t="shared" si="31"/>
        <v>0</v>
      </c>
      <c r="T23" s="102">
        <f t="shared" si="31"/>
        <v>101390</v>
      </c>
      <c r="U23" s="102">
        <f t="shared" si="31"/>
        <v>180031</v>
      </c>
      <c r="V23" s="102">
        <f t="shared" si="31"/>
        <v>8180</v>
      </c>
      <c r="W23" s="102">
        <f t="shared" si="31"/>
        <v>93362</v>
      </c>
      <c r="X23" s="102">
        <f t="shared" si="31"/>
        <v>44693</v>
      </c>
      <c r="Y23" s="102">
        <f t="shared" si="31"/>
        <v>13542</v>
      </c>
      <c r="Z23" s="102">
        <f>Z24+Z25</f>
        <v>17794</v>
      </c>
      <c r="AA23" s="102">
        <f t="shared" si="31"/>
        <v>0</v>
      </c>
      <c r="AB23" s="102">
        <f t="shared" si="31"/>
        <v>0</v>
      </c>
      <c r="AC23" s="102">
        <f t="shared" si="31"/>
        <v>2460</v>
      </c>
      <c r="AD23" s="102">
        <f t="shared" si="31"/>
        <v>35175</v>
      </c>
      <c r="AE23" s="102">
        <f t="shared" si="31"/>
        <v>25950</v>
      </c>
      <c r="AF23" s="102">
        <f t="shared" si="31"/>
        <v>0</v>
      </c>
      <c r="AG23" s="102">
        <f t="shared" si="31"/>
        <v>9225</v>
      </c>
      <c r="AH23" s="102">
        <f t="shared" si="31"/>
        <v>0</v>
      </c>
      <c r="AI23" s="102">
        <f t="shared" si="31"/>
        <v>350</v>
      </c>
      <c r="AJ23" s="102">
        <f t="shared" si="31"/>
        <v>0</v>
      </c>
      <c r="AK23" s="102">
        <f t="shared" si="31"/>
        <v>0</v>
      </c>
      <c r="AL23" s="102">
        <f t="shared" si="31"/>
        <v>0</v>
      </c>
      <c r="AM23" s="102">
        <f t="shared" si="31"/>
        <v>0</v>
      </c>
      <c r="AN23" s="102">
        <f t="shared" si="31"/>
        <v>0</v>
      </c>
      <c r="AO23" s="102">
        <f t="shared" si="31"/>
        <v>0</v>
      </c>
      <c r="AP23" s="102">
        <f t="shared" si="31"/>
        <v>8875</v>
      </c>
      <c r="AQ23" s="102">
        <f t="shared" si="31"/>
        <v>0</v>
      </c>
      <c r="AR23" s="102">
        <f t="shared" si="31"/>
        <v>0</v>
      </c>
      <c r="AS23" s="102">
        <f t="shared" si="31"/>
        <v>0</v>
      </c>
      <c r="AT23" s="102">
        <f t="shared" si="31"/>
        <v>0</v>
      </c>
      <c r="AU23" s="102">
        <f t="shared" si="31"/>
        <v>0</v>
      </c>
      <c r="AV23" s="102">
        <f t="shared" si="31"/>
        <v>0</v>
      </c>
      <c r="AW23" s="102">
        <f t="shared" si="31"/>
        <v>0</v>
      </c>
      <c r="AX23" s="102">
        <f t="shared" si="31"/>
        <v>0</v>
      </c>
      <c r="AY23" s="102">
        <f t="shared" si="31"/>
        <v>0</v>
      </c>
      <c r="AZ23" s="102">
        <f t="shared" si="31"/>
        <v>0</v>
      </c>
      <c r="BA23" s="102">
        <f t="shared" si="31"/>
        <v>0</v>
      </c>
      <c r="BB23" s="102">
        <f t="shared" si="31"/>
        <v>0</v>
      </c>
      <c r="BC23" s="102">
        <f t="shared" si="31"/>
        <v>0</v>
      </c>
      <c r="BD23" s="102">
        <f t="shared" ref="BD23:BD25" si="32">BE23+BQ23</f>
        <v>60568</v>
      </c>
      <c r="BE23" s="102">
        <f t="shared" si="31"/>
        <v>60568</v>
      </c>
      <c r="BF23" s="102">
        <f t="shared" si="31"/>
        <v>60568</v>
      </c>
      <c r="BG23" s="102">
        <f t="shared" si="31"/>
        <v>60568</v>
      </c>
      <c r="BH23" s="102">
        <f t="shared" si="31"/>
        <v>0</v>
      </c>
      <c r="BI23" s="102">
        <f t="shared" si="31"/>
        <v>0</v>
      </c>
      <c r="BJ23" s="102">
        <f t="shared" si="31"/>
        <v>0</v>
      </c>
      <c r="BK23" s="102">
        <f t="shared" si="31"/>
        <v>0</v>
      </c>
      <c r="BL23" s="102">
        <f t="shared" si="31"/>
        <v>0</v>
      </c>
      <c r="BM23" s="102">
        <f t="shared" si="31"/>
        <v>0</v>
      </c>
      <c r="BN23" s="102">
        <f t="shared" si="31"/>
        <v>0</v>
      </c>
      <c r="BO23" s="102">
        <f t="shared" si="31"/>
        <v>0</v>
      </c>
      <c r="BP23" s="102">
        <f t="shared" si="31"/>
        <v>0</v>
      </c>
      <c r="BQ23" s="104">
        <f t="shared" ref="BQ23" si="33">BQ24+BQ25</f>
        <v>0</v>
      </c>
    </row>
    <row r="24" spans="1:69" x14ac:dyDescent="0.2">
      <c r="A24" s="101"/>
      <c r="B24" s="102" t="s">
        <v>269</v>
      </c>
      <c r="C24" s="105" t="s">
        <v>270</v>
      </c>
      <c r="D24" s="102">
        <f>SUM(E24,BE24)</f>
        <v>1731847</v>
      </c>
      <c r="E24" s="102">
        <f>SUM(F24,AQ24)</f>
        <v>1671279</v>
      </c>
      <c r="F24" s="102">
        <f>SUM(G24:I24,P24,S24:U24,AD24)</f>
        <v>1671279</v>
      </c>
      <c r="G24" s="102">
        <f>[1]Свод_расходов!G18</f>
        <v>0</v>
      </c>
      <c r="H24" s="102">
        <f>[1]Свод_расходов!H18</f>
        <v>0</v>
      </c>
      <c r="I24" s="102">
        <f t="shared" si="3"/>
        <v>1398810</v>
      </c>
      <c r="J24" s="102">
        <f>[1]Свод_расходов!J18</f>
        <v>4410</v>
      </c>
      <c r="K24" s="102">
        <f>[1]Свод_расходов!K18</f>
        <v>0</v>
      </c>
      <c r="L24" s="102">
        <f>[1]Свод_расходов!L18</f>
        <v>0</v>
      </c>
      <c r="M24" s="102">
        <f>[1]Свод_расходов!M18</f>
        <v>0</v>
      </c>
      <c r="N24" s="102">
        <f>[1]Свод_расходов!N18</f>
        <v>1281900</v>
      </c>
      <c r="O24" s="102">
        <f>[1]Свод_расходов!O18</f>
        <v>112500</v>
      </c>
      <c r="P24" s="102">
        <f t="shared" si="4"/>
        <v>0</v>
      </c>
      <c r="Q24" s="102">
        <f>[1]Свод_расходов!Q18</f>
        <v>0</v>
      </c>
      <c r="R24" s="102">
        <f>[1]Свод_расходов!R18</f>
        <v>0</v>
      </c>
      <c r="S24" s="102">
        <f>[1]Свод_расходов!S18</f>
        <v>0</v>
      </c>
      <c r="T24" s="102">
        <f>[1]Свод_расходов!T18</f>
        <v>61413</v>
      </c>
      <c r="U24" s="102">
        <f t="shared" si="5"/>
        <v>180031</v>
      </c>
      <c r="V24" s="102">
        <f>[1]Свод_расходов!V18</f>
        <v>8180</v>
      </c>
      <c r="W24" s="102">
        <f>[1]Свод_расходов!W18</f>
        <v>93362</v>
      </c>
      <c r="X24" s="102">
        <f>[1]Свод_расходов!X18</f>
        <v>44693</v>
      </c>
      <c r="Y24" s="102">
        <f>[1]Свод_расходов!Y18</f>
        <v>13542</v>
      </c>
      <c r="Z24" s="102">
        <f>[1]Свод_расходов!Z18</f>
        <v>17794</v>
      </c>
      <c r="AA24" s="102">
        <f>[1]Свод_расходов!AA18</f>
        <v>0</v>
      </c>
      <c r="AB24" s="102">
        <f>[1]Свод_расходов!AB18</f>
        <v>0</v>
      </c>
      <c r="AC24" s="102">
        <f>[1]Свод_расходов!AC18</f>
        <v>2460</v>
      </c>
      <c r="AD24" s="102">
        <f t="shared" si="6"/>
        <v>31025</v>
      </c>
      <c r="AE24" s="102">
        <f>[1]Свод_расходов!AE18</f>
        <v>25950</v>
      </c>
      <c r="AF24" s="102">
        <f>[1]Свод_расходов!AF18</f>
        <v>0</v>
      </c>
      <c r="AG24" s="102">
        <f>SUM(AH24:AP24)</f>
        <v>5075</v>
      </c>
      <c r="AH24" s="102">
        <f>[1]Свод_расходов!AH18</f>
        <v>0</v>
      </c>
      <c r="AI24" s="102">
        <f>[1]Свод_расходов!AI18</f>
        <v>350</v>
      </c>
      <c r="AJ24" s="102">
        <f>[1]Свод_расходов!AJ18</f>
        <v>0</v>
      </c>
      <c r="AK24" s="102">
        <f>[1]Свод_расходов!AK18</f>
        <v>0</v>
      </c>
      <c r="AL24" s="102">
        <f>[1]Свод_расходов!AL18</f>
        <v>0</v>
      </c>
      <c r="AM24" s="102">
        <f>[1]Свод_расходов!AM18</f>
        <v>0</v>
      </c>
      <c r="AN24" s="102">
        <f>[1]Свод_расходов!AN18</f>
        <v>0</v>
      </c>
      <c r="AO24" s="102">
        <f>[1]Свод_расходов!AO18</f>
        <v>0</v>
      </c>
      <c r="AP24" s="102">
        <f>[1]Свод_расходов!AP18</f>
        <v>4725</v>
      </c>
      <c r="AQ24" s="102">
        <f t="shared" si="7"/>
        <v>0</v>
      </c>
      <c r="AR24" s="102">
        <f t="shared" si="8"/>
        <v>0</v>
      </c>
      <c r="AS24" s="102">
        <f>[1]Свод_расходов!AS18</f>
        <v>0</v>
      </c>
      <c r="AT24" s="102">
        <f>[1]Свод_расходов!AT18</f>
        <v>0</v>
      </c>
      <c r="AU24" s="102">
        <f>[1]Свод_расходов!AU18</f>
        <v>0</v>
      </c>
      <c r="AV24" s="102">
        <f t="shared" si="9"/>
        <v>0</v>
      </c>
      <c r="AW24" s="102">
        <f>[1]Свод_расходов!AW18</f>
        <v>0</v>
      </c>
      <c r="AX24" s="102">
        <f>[1]Свод_расходов!AX18</f>
        <v>0</v>
      </c>
      <c r="AY24" s="102">
        <f>[1]Свод_расходов!AY18</f>
        <v>0</v>
      </c>
      <c r="AZ24" s="102">
        <f t="shared" ref="AZ24:AZ25" si="34">BA24+BB24+BC24</f>
        <v>0</v>
      </c>
      <c r="BA24" s="102">
        <f>[1]Свод_расходов!BA18</f>
        <v>0</v>
      </c>
      <c r="BB24" s="102">
        <f>[1]Свод_расходов!BB18</f>
        <v>0</v>
      </c>
      <c r="BC24" s="102">
        <v>0</v>
      </c>
      <c r="BD24" s="102">
        <f t="shared" si="32"/>
        <v>60568</v>
      </c>
      <c r="BE24" s="102">
        <f t="shared" ref="BE24:BE25" si="35">BF24+BH24+BL24</f>
        <v>60568</v>
      </c>
      <c r="BF24" s="102">
        <f t="shared" ref="BF24:BF25" si="36">BG24</f>
        <v>60568</v>
      </c>
      <c r="BG24" s="102">
        <f>[1]Свод_расходов!BG18</f>
        <v>60568</v>
      </c>
      <c r="BH24" s="102">
        <f t="shared" ref="BH24:BH25" si="37">BI24+BJ24+BK24</f>
        <v>0</v>
      </c>
      <c r="BI24" s="102">
        <f>[1]Свод_расходов!BH18</f>
        <v>0</v>
      </c>
      <c r="BJ24" s="102">
        <f>[1]Свод_расходов!BI18</f>
        <v>0</v>
      </c>
      <c r="BK24" s="102">
        <f>[1]Свод_расходов!BJ18</f>
        <v>0</v>
      </c>
      <c r="BL24" s="102">
        <f t="shared" ref="BL24:BL25" si="38">BM24+BN24+BO24+BP24</f>
        <v>0</v>
      </c>
      <c r="BM24" s="102"/>
      <c r="BN24" s="102">
        <f>[1]Свод_расходов!BK18</f>
        <v>0</v>
      </c>
      <c r="BO24" s="102">
        <f>[1]Свод_расходов!BP18</f>
        <v>0</v>
      </c>
      <c r="BP24" s="102"/>
      <c r="BQ24" s="104">
        <f>[1]Свод_расходов!BL18</f>
        <v>0</v>
      </c>
    </row>
    <row r="25" spans="1:69" x14ac:dyDescent="0.2">
      <c r="A25" s="101"/>
      <c r="B25" s="102" t="s">
        <v>271</v>
      </c>
      <c r="C25" s="105" t="s">
        <v>272</v>
      </c>
      <c r="D25" s="102">
        <f>SUM(E25,BE25)</f>
        <v>48127</v>
      </c>
      <c r="E25" s="102">
        <f>SUM(F25,AQ25)</f>
        <v>48127</v>
      </c>
      <c r="F25" s="102">
        <f>SUM(G25:I25,P25,S25:U25,AD25)</f>
        <v>48127</v>
      </c>
      <c r="G25" s="102">
        <f>[1]Свод_расходов!G19</f>
        <v>0</v>
      </c>
      <c r="H25" s="102">
        <f>[1]Свод_расходов!H19</f>
        <v>0</v>
      </c>
      <c r="I25" s="102">
        <f t="shared" si="3"/>
        <v>4000</v>
      </c>
      <c r="J25" s="102">
        <f>[1]Свод_расходов!J19</f>
        <v>0</v>
      </c>
      <c r="K25" s="102">
        <f>[1]Свод_расходов!K19</f>
        <v>0</v>
      </c>
      <c r="L25" s="102">
        <f>[1]Свод_расходов!L19</f>
        <v>0</v>
      </c>
      <c r="M25" s="102">
        <f>[1]Свод_расходов!M19</f>
        <v>0</v>
      </c>
      <c r="N25" s="102">
        <f>[1]Свод_расходов!N19</f>
        <v>4000</v>
      </c>
      <c r="O25" s="102">
        <f>[1]Свод_расходов!O19</f>
        <v>0</v>
      </c>
      <c r="P25" s="102">
        <f t="shared" si="4"/>
        <v>0</v>
      </c>
      <c r="Q25" s="102">
        <f>[1]Свод_расходов!Q19</f>
        <v>0</v>
      </c>
      <c r="R25" s="102">
        <f>[1]Свод_расходов!R19</f>
        <v>0</v>
      </c>
      <c r="S25" s="102">
        <f>[1]Свод_расходов!S19</f>
        <v>0</v>
      </c>
      <c r="T25" s="102">
        <f>[1]Свод_расходов!T19</f>
        <v>39977</v>
      </c>
      <c r="U25" s="102">
        <f t="shared" si="5"/>
        <v>0</v>
      </c>
      <c r="V25" s="102">
        <f>[1]Свод_расходов!V19</f>
        <v>0</v>
      </c>
      <c r="W25" s="102">
        <f>[1]Свод_расходов!W19</f>
        <v>0</v>
      </c>
      <c r="X25" s="102">
        <f>[1]Свод_расходов!X19</f>
        <v>0</v>
      </c>
      <c r="Y25" s="102">
        <f>[1]Свод_расходов!Y19</f>
        <v>0</v>
      </c>
      <c r="Z25" s="102">
        <f>[1]Свод_расходов!Z19</f>
        <v>0</v>
      </c>
      <c r="AA25" s="102">
        <f>[1]Свод_расходов!AA19</f>
        <v>0</v>
      </c>
      <c r="AB25" s="102">
        <f>[1]Свод_расходов!AB19</f>
        <v>0</v>
      </c>
      <c r="AC25" s="102">
        <f>[1]Свод_расходов!AC19</f>
        <v>0</v>
      </c>
      <c r="AD25" s="102">
        <f t="shared" si="6"/>
        <v>4150</v>
      </c>
      <c r="AE25" s="102">
        <f>[1]Свод_расходов!AE19</f>
        <v>0</v>
      </c>
      <c r="AF25" s="102">
        <f>[1]Свод_расходов!AF19</f>
        <v>0</v>
      </c>
      <c r="AG25" s="102">
        <f>SUM(AH25:AP25)</f>
        <v>4150</v>
      </c>
      <c r="AH25" s="102">
        <f>[1]Свод_расходов!AH19</f>
        <v>0</v>
      </c>
      <c r="AI25" s="102">
        <f>[1]Свод_расходов!AI19</f>
        <v>0</v>
      </c>
      <c r="AJ25" s="102">
        <f>[1]Свод_расходов!AJ19</f>
        <v>0</v>
      </c>
      <c r="AK25" s="102">
        <f>[1]Свод_расходов!AK19</f>
        <v>0</v>
      </c>
      <c r="AL25" s="102">
        <f>[1]Свод_расходов!AL19</f>
        <v>0</v>
      </c>
      <c r="AM25" s="102">
        <f>[1]Свод_расходов!AM19</f>
        <v>0</v>
      </c>
      <c r="AN25" s="102">
        <f>[1]Свод_расходов!AN19</f>
        <v>0</v>
      </c>
      <c r="AO25" s="102">
        <f>[1]Свод_расходов!AO19</f>
        <v>0</v>
      </c>
      <c r="AP25" s="102">
        <f>[1]Свод_расходов!AP19</f>
        <v>4150</v>
      </c>
      <c r="AQ25" s="102">
        <f t="shared" si="7"/>
        <v>0</v>
      </c>
      <c r="AR25" s="102">
        <f t="shared" si="8"/>
        <v>0</v>
      </c>
      <c r="AS25" s="102">
        <f>[1]Свод_расходов!AS19</f>
        <v>0</v>
      </c>
      <c r="AT25" s="102">
        <f>[1]Свод_расходов!AT19</f>
        <v>0</v>
      </c>
      <c r="AU25" s="102">
        <f>[1]Свод_расходов!AU19</f>
        <v>0</v>
      </c>
      <c r="AV25" s="102">
        <f t="shared" si="9"/>
        <v>0</v>
      </c>
      <c r="AW25" s="102">
        <f>[1]Свод_расходов!AW19</f>
        <v>0</v>
      </c>
      <c r="AX25" s="102">
        <f>[1]Свод_расходов!AX19</f>
        <v>0</v>
      </c>
      <c r="AY25" s="102">
        <f>[1]Свод_расходов!AY19</f>
        <v>0</v>
      </c>
      <c r="AZ25" s="102">
        <f t="shared" si="34"/>
        <v>0</v>
      </c>
      <c r="BA25" s="102">
        <f>[1]Свод_расходов!BA19</f>
        <v>0</v>
      </c>
      <c r="BB25" s="102">
        <f>[1]Свод_расходов!BB19</f>
        <v>0</v>
      </c>
      <c r="BC25" s="102">
        <v>0</v>
      </c>
      <c r="BD25" s="102">
        <f t="shared" si="32"/>
        <v>0</v>
      </c>
      <c r="BE25" s="102">
        <f t="shared" si="35"/>
        <v>0</v>
      </c>
      <c r="BF25" s="102">
        <f t="shared" si="36"/>
        <v>0</v>
      </c>
      <c r="BG25" s="102">
        <f>[1]Свод_расходов!BG19</f>
        <v>0</v>
      </c>
      <c r="BH25" s="102">
        <f t="shared" si="37"/>
        <v>0</v>
      </c>
      <c r="BI25" s="102">
        <f>[1]Свод_расходов!BH19</f>
        <v>0</v>
      </c>
      <c r="BJ25" s="102">
        <f>[1]Свод_расходов!BI19</f>
        <v>0</v>
      </c>
      <c r="BK25" s="102">
        <f>[1]Свод_расходов!BJ19</f>
        <v>0</v>
      </c>
      <c r="BL25" s="102">
        <f t="shared" si="38"/>
        <v>0</v>
      </c>
      <c r="BM25" s="102"/>
      <c r="BN25" s="102">
        <f>[1]Свод_расходов!BK19</f>
        <v>0</v>
      </c>
      <c r="BO25" s="102"/>
      <c r="BP25" s="102"/>
      <c r="BQ25" s="104">
        <f>[1]Свод_расходов!BL19</f>
        <v>0</v>
      </c>
    </row>
    <row r="26" spans="1:69" ht="25.5" x14ac:dyDescent="0.2">
      <c r="A26" s="97" t="s">
        <v>63</v>
      </c>
      <c r="B26" s="98"/>
      <c r="C26" s="108" t="s">
        <v>64</v>
      </c>
      <c r="D26" s="98">
        <f>D27</f>
        <v>2164970</v>
      </c>
      <c r="E26" s="98">
        <f t="shared" ref="E26:BQ27" si="39">E27</f>
        <v>2164970</v>
      </c>
      <c r="F26" s="98">
        <f t="shared" si="39"/>
        <v>0</v>
      </c>
      <c r="G26" s="98">
        <f t="shared" si="39"/>
        <v>0</v>
      </c>
      <c r="H26" s="98">
        <f t="shared" si="39"/>
        <v>0</v>
      </c>
      <c r="I26" s="98">
        <f t="shared" si="39"/>
        <v>0</v>
      </c>
      <c r="J26" s="98">
        <f t="shared" si="39"/>
        <v>0</v>
      </c>
      <c r="K26" s="98">
        <f t="shared" si="39"/>
        <v>0</v>
      </c>
      <c r="L26" s="98">
        <f t="shared" si="39"/>
        <v>0</v>
      </c>
      <c r="M26" s="98">
        <f t="shared" si="39"/>
        <v>0</v>
      </c>
      <c r="N26" s="98">
        <f t="shared" si="39"/>
        <v>0</v>
      </c>
      <c r="O26" s="98">
        <f t="shared" si="39"/>
        <v>0</v>
      </c>
      <c r="P26" s="98">
        <f t="shared" si="39"/>
        <v>0</v>
      </c>
      <c r="Q26" s="98">
        <f t="shared" si="39"/>
        <v>0</v>
      </c>
      <c r="R26" s="98">
        <f t="shared" si="39"/>
        <v>0</v>
      </c>
      <c r="S26" s="98">
        <f t="shared" si="39"/>
        <v>0</v>
      </c>
      <c r="T26" s="98">
        <f t="shared" si="39"/>
        <v>0</v>
      </c>
      <c r="U26" s="98">
        <f t="shared" si="39"/>
        <v>0</v>
      </c>
      <c r="V26" s="98">
        <f t="shared" si="39"/>
        <v>0</v>
      </c>
      <c r="W26" s="98">
        <f t="shared" si="39"/>
        <v>0</v>
      </c>
      <c r="X26" s="98">
        <f t="shared" si="39"/>
        <v>0</v>
      </c>
      <c r="Y26" s="98">
        <f t="shared" si="39"/>
        <v>0</v>
      </c>
      <c r="Z26" s="98">
        <f t="shared" si="39"/>
        <v>0</v>
      </c>
      <c r="AA26" s="98">
        <f t="shared" si="39"/>
        <v>0</v>
      </c>
      <c r="AB26" s="98">
        <f t="shared" si="39"/>
        <v>0</v>
      </c>
      <c r="AC26" s="98">
        <f t="shared" si="39"/>
        <v>0</v>
      </c>
      <c r="AD26" s="98">
        <f t="shared" si="39"/>
        <v>0</v>
      </c>
      <c r="AE26" s="98">
        <f t="shared" si="39"/>
        <v>0</v>
      </c>
      <c r="AF26" s="98">
        <f t="shared" si="39"/>
        <v>0</v>
      </c>
      <c r="AG26" s="98">
        <f t="shared" si="39"/>
        <v>0</v>
      </c>
      <c r="AH26" s="98">
        <f t="shared" si="39"/>
        <v>0</v>
      </c>
      <c r="AI26" s="98">
        <f t="shared" si="39"/>
        <v>0</v>
      </c>
      <c r="AJ26" s="98">
        <f t="shared" si="39"/>
        <v>0</v>
      </c>
      <c r="AK26" s="98">
        <f t="shared" si="39"/>
        <v>0</v>
      </c>
      <c r="AL26" s="98">
        <f t="shared" si="39"/>
        <v>0</v>
      </c>
      <c r="AM26" s="98">
        <f t="shared" si="39"/>
        <v>0</v>
      </c>
      <c r="AN26" s="98">
        <f t="shared" si="39"/>
        <v>0</v>
      </c>
      <c r="AO26" s="98">
        <f t="shared" si="39"/>
        <v>0</v>
      </c>
      <c r="AP26" s="98">
        <f t="shared" si="39"/>
        <v>0</v>
      </c>
      <c r="AQ26" s="98">
        <f t="shared" si="39"/>
        <v>2164970</v>
      </c>
      <c r="AR26" s="98">
        <f t="shared" si="39"/>
        <v>2164970</v>
      </c>
      <c r="AS26" s="98">
        <f t="shared" si="39"/>
        <v>2164970</v>
      </c>
      <c r="AT26" s="98">
        <f t="shared" si="39"/>
        <v>0</v>
      </c>
      <c r="AU26" s="98">
        <f t="shared" si="39"/>
        <v>0</v>
      </c>
      <c r="AV26" s="98">
        <f t="shared" si="39"/>
        <v>0</v>
      </c>
      <c r="AW26" s="98">
        <f t="shared" si="39"/>
        <v>0</v>
      </c>
      <c r="AX26" s="98">
        <f t="shared" si="39"/>
        <v>0</v>
      </c>
      <c r="AY26" s="98">
        <f t="shared" si="39"/>
        <v>0</v>
      </c>
      <c r="AZ26" s="98">
        <f t="shared" si="39"/>
        <v>0</v>
      </c>
      <c r="BA26" s="98">
        <f t="shared" si="39"/>
        <v>0</v>
      </c>
      <c r="BB26" s="98">
        <f t="shared" si="39"/>
        <v>0</v>
      </c>
      <c r="BC26" s="98">
        <f t="shared" si="39"/>
        <v>0</v>
      </c>
      <c r="BD26" s="98">
        <f t="shared" si="39"/>
        <v>0</v>
      </c>
      <c r="BE26" s="98">
        <f t="shared" si="39"/>
        <v>0</v>
      </c>
      <c r="BF26" s="98">
        <f t="shared" si="39"/>
        <v>0</v>
      </c>
      <c r="BG26" s="98">
        <f t="shared" si="39"/>
        <v>0</v>
      </c>
      <c r="BH26" s="98">
        <f t="shared" si="39"/>
        <v>0</v>
      </c>
      <c r="BI26" s="98">
        <f t="shared" si="39"/>
        <v>0</v>
      </c>
      <c r="BJ26" s="98">
        <f t="shared" si="39"/>
        <v>0</v>
      </c>
      <c r="BK26" s="98">
        <f t="shared" si="39"/>
        <v>0</v>
      </c>
      <c r="BL26" s="98">
        <f t="shared" si="39"/>
        <v>0</v>
      </c>
      <c r="BM26" s="98">
        <f t="shared" si="39"/>
        <v>0</v>
      </c>
      <c r="BN26" s="98">
        <f t="shared" si="39"/>
        <v>0</v>
      </c>
      <c r="BO26" s="98">
        <f t="shared" si="39"/>
        <v>0</v>
      </c>
      <c r="BP26" s="98">
        <f t="shared" si="39"/>
        <v>0</v>
      </c>
      <c r="BQ26" s="100">
        <f t="shared" si="39"/>
        <v>0</v>
      </c>
    </row>
    <row r="27" spans="1:69" x14ac:dyDescent="0.2">
      <c r="A27" s="101" t="s">
        <v>65</v>
      </c>
      <c r="B27" s="102"/>
      <c r="C27" s="109" t="s">
        <v>66</v>
      </c>
      <c r="D27" s="102">
        <f>D28</f>
        <v>2164970</v>
      </c>
      <c r="E27" s="102">
        <f t="shared" si="39"/>
        <v>2164970</v>
      </c>
      <c r="F27" s="102">
        <f t="shared" si="39"/>
        <v>0</v>
      </c>
      <c r="G27" s="102">
        <f t="shared" si="39"/>
        <v>0</v>
      </c>
      <c r="H27" s="102">
        <f t="shared" si="39"/>
        <v>0</v>
      </c>
      <c r="I27" s="102">
        <f t="shared" si="39"/>
        <v>0</v>
      </c>
      <c r="J27" s="102">
        <f t="shared" si="39"/>
        <v>0</v>
      </c>
      <c r="K27" s="102">
        <f t="shared" si="39"/>
        <v>0</v>
      </c>
      <c r="L27" s="102">
        <f t="shared" si="39"/>
        <v>0</v>
      </c>
      <c r="M27" s="102">
        <f t="shared" si="39"/>
        <v>0</v>
      </c>
      <c r="N27" s="102">
        <f t="shared" si="39"/>
        <v>0</v>
      </c>
      <c r="O27" s="102">
        <f t="shared" si="39"/>
        <v>0</v>
      </c>
      <c r="P27" s="102">
        <f t="shared" si="39"/>
        <v>0</v>
      </c>
      <c r="Q27" s="102">
        <f t="shared" si="39"/>
        <v>0</v>
      </c>
      <c r="R27" s="102">
        <f t="shared" si="39"/>
        <v>0</v>
      </c>
      <c r="S27" s="102">
        <f t="shared" si="39"/>
        <v>0</v>
      </c>
      <c r="T27" s="102">
        <f t="shared" si="39"/>
        <v>0</v>
      </c>
      <c r="U27" s="102">
        <f t="shared" si="39"/>
        <v>0</v>
      </c>
      <c r="V27" s="102">
        <f t="shared" si="39"/>
        <v>0</v>
      </c>
      <c r="W27" s="102">
        <f t="shared" si="39"/>
        <v>0</v>
      </c>
      <c r="X27" s="102">
        <f t="shared" si="39"/>
        <v>0</v>
      </c>
      <c r="Y27" s="102">
        <f t="shared" si="39"/>
        <v>0</v>
      </c>
      <c r="Z27" s="102">
        <f t="shared" si="39"/>
        <v>0</v>
      </c>
      <c r="AA27" s="102">
        <f t="shared" si="39"/>
        <v>0</v>
      </c>
      <c r="AB27" s="102">
        <f t="shared" si="39"/>
        <v>0</v>
      </c>
      <c r="AC27" s="102">
        <f t="shared" si="39"/>
        <v>0</v>
      </c>
      <c r="AD27" s="102">
        <f t="shared" si="39"/>
        <v>0</v>
      </c>
      <c r="AE27" s="102">
        <f t="shared" si="39"/>
        <v>0</v>
      </c>
      <c r="AF27" s="102">
        <f t="shared" si="39"/>
        <v>0</v>
      </c>
      <c r="AG27" s="102">
        <f t="shared" si="39"/>
        <v>0</v>
      </c>
      <c r="AH27" s="102">
        <f t="shared" si="39"/>
        <v>0</v>
      </c>
      <c r="AI27" s="102">
        <f t="shared" si="39"/>
        <v>0</v>
      </c>
      <c r="AJ27" s="102">
        <f t="shared" si="39"/>
        <v>0</v>
      </c>
      <c r="AK27" s="102">
        <f t="shared" si="39"/>
        <v>0</v>
      </c>
      <c r="AL27" s="102">
        <f t="shared" si="39"/>
        <v>0</v>
      </c>
      <c r="AM27" s="102">
        <f t="shared" si="39"/>
        <v>0</v>
      </c>
      <c r="AN27" s="102">
        <f t="shared" si="39"/>
        <v>0</v>
      </c>
      <c r="AO27" s="102">
        <f t="shared" si="39"/>
        <v>0</v>
      </c>
      <c r="AP27" s="102">
        <f t="shared" si="39"/>
        <v>0</v>
      </c>
      <c r="AQ27" s="102">
        <f t="shared" si="39"/>
        <v>2164970</v>
      </c>
      <c r="AR27" s="102">
        <f t="shared" si="39"/>
        <v>2164970</v>
      </c>
      <c r="AS27" s="102">
        <f t="shared" si="39"/>
        <v>2164970</v>
      </c>
      <c r="AT27" s="102">
        <f t="shared" si="39"/>
        <v>0</v>
      </c>
      <c r="AU27" s="102">
        <f t="shared" si="39"/>
        <v>0</v>
      </c>
      <c r="AV27" s="102">
        <f t="shared" si="39"/>
        <v>0</v>
      </c>
      <c r="AW27" s="102">
        <f t="shared" si="39"/>
        <v>0</v>
      </c>
      <c r="AX27" s="102">
        <f t="shared" si="39"/>
        <v>0</v>
      </c>
      <c r="AY27" s="102">
        <f t="shared" si="39"/>
        <v>0</v>
      </c>
      <c r="AZ27" s="102">
        <f t="shared" si="39"/>
        <v>0</v>
      </c>
      <c r="BA27" s="102">
        <f t="shared" si="39"/>
        <v>0</v>
      </c>
      <c r="BB27" s="102">
        <f t="shared" si="39"/>
        <v>0</v>
      </c>
      <c r="BC27" s="102">
        <f t="shared" si="39"/>
        <v>0</v>
      </c>
      <c r="BD27" s="102">
        <f t="shared" si="39"/>
        <v>0</v>
      </c>
      <c r="BE27" s="102">
        <f t="shared" si="39"/>
        <v>0</v>
      </c>
      <c r="BF27" s="102">
        <f t="shared" ref="BF27:BF28" si="40">BG27</f>
        <v>0</v>
      </c>
      <c r="BG27" s="102"/>
      <c r="BH27" s="102">
        <f t="shared" ref="BH27:BH28" si="41">BI27+BJ27+BK27</f>
        <v>0</v>
      </c>
      <c r="BI27" s="102">
        <f t="shared" si="39"/>
        <v>0</v>
      </c>
      <c r="BJ27" s="102">
        <f t="shared" si="39"/>
        <v>0</v>
      </c>
      <c r="BK27" s="102">
        <f t="shared" si="39"/>
        <v>0</v>
      </c>
      <c r="BL27" s="102">
        <f t="shared" ref="BL27:BL28" si="42">BM27+BN27+BO27+BP27</f>
        <v>0</v>
      </c>
      <c r="BM27" s="102">
        <f t="shared" si="39"/>
        <v>0</v>
      </c>
      <c r="BN27" s="102">
        <f t="shared" si="39"/>
        <v>0</v>
      </c>
      <c r="BO27" s="102">
        <f t="shared" si="39"/>
        <v>0</v>
      </c>
      <c r="BP27" s="102">
        <f t="shared" si="39"/>
        <v>0</v>
      </c>
      <c r="BQ27" s="104">
        <f t="shared" si="39"/>
        <v>0</v>
      </c>
    </row>
    <row r="28" spans="1:69" x14ac:dyDescent="0.2">
      <c r="A28" s="101"/>
      <c r="B28" s="102" t="s">
        <v>273</v>
      </c>
      <c r="C28" s="110" t="s">
        <v>274</v>
      </c>
      <c r="D28" s="102">
        <f>SUM(E28,BE28)</f>
        <v>2164970</v>
      </c>
      <c r="E28" s="102">
        <f>SUM(F28,AQ28)</f>
        <v>2164970</v>
      </c>
      <c r="F28" s="102">
        <f>SUM(G28:I28,P28,S28:U28,AD28)</f>
        <v>0</v>
      </c>
      <c r="G28" s="102">
        <f>[1]Свод_расходов!G22</f>
        <v>0</v>
      </c>
      <c r="H28" s="102">
        <f>[1]Свод_расходов!H22</f>
        <v>0</v>
      </c>
      <c r="I28" s="102">
        <f t="shared" si="3"/>
        <v>0</v>
      </c>
      <c r="J28" s="102">
        <f>[1]Свод_расходов!J22</f>
        <v>0</v>
      </c>
      <c r="K28" s="102">
        <f>[1]Свод_расходов!K22</f>
        <v>0</v>
      </c>
      <c r="L28" s="102">
        <f>[1]Свод_расходов!L22</f>
        <v>0</v>
      </c>
      <c r="M28" s="102">
        <f>[1]Свод_расходов!M22</f>
        <v>0</v>
      </c>
      <c r="N28" s="102">
        <f>[1]Свод_расходов!N22</f>
        <v>0</v>
      </c>
      <c r="O28" s="102">
        <f>[1]Свод_расходов!O22</f>
        <v>0</v>
      </c>
      <c r="P28" s="102">
        <f t="shared" si="4"/>
        <v>0</v>
      </c>
      <c r="Q28" s="102">
        <f>[1]Свод_расходов!Q22</f>
        <v>0</v>
      </c>
      <c r="R28" s="102">
        <f>[1]Свод_расходов!R22</f>
        <v>0</v>
      </c>
      <c r="S28" s="102">
        <f>[1]Свод_расходов!S22</f>
        <v>0</v>
      </c>
      <c r="T28" s="102">
        <f>[1]Свод_расходов!T22</f>
        <v>0</v>
      </c>
      <c r="U28" s="102">
        <f t="shared" si="5"/>
        <v>0</v>
      </c>
      <c r="V28" s="102">
        <f>[1]Свод_расходов!V22</f>
        <v>0</v>
      </c>
      <c r="W28" s="102">
        <f>[1]Свод_расходов!W22</f>
        <v>0</v>
      </c>
      <c r="X28" s="102">
        <f>[1]Свод_расходов!X22</f>
        <v>0</v>
      </c>
      <c r="Y28" s="102">
        <f>[1]Свод_расходов!Y22</f>
        <v>0</v>
      </c>
      <c r="Z28" s="102">
        <f>[1]Свод_расходов!Z22</f>
        <v>0</v>
      </c>
      <c r="AA28" s="102">
        <f>[1]Свод_расходов!AA22</f>
        <v>0</v>
      </c>
      <c r="AB28" s="102">
        <f>[1]Свод_расходов!AB22</f>
        <v>0</v>
      </c>
      <c r="AC28" s="102">
        <f>[1]Свод_расходов!AC22</f>
        <v>0</v>
      </c>
      <c r="AD28" s="102">
        <f t="shared" si="6"/>
        <v>0</v>
      </c>
      <c r="AE28" s="102">
        <f>[1]Свод_расходов!AE22</f>
        <v>0</v>
      </c>
      <c r="AF28" s="102">
        <f>[1]Свод_расходов!AF22</f>
        <v>0</v>
      </c>
      <c r="AG28" s="102">
        <f>SUM(AH28:AP28)</f>
        <v>0</v>
      </c>
      <c r="AH28" s="102">
        <f>[1]Свод_расходов!AH22</f>
        <v>0</v>
      </c>
      <c r="AI28" s="102">
        <f>[1]Свод_расходов!AI22</f>
        <v>0</v>
      </c>
      <c r="AJ28" s="102">
        <f>[1]Свод_расходов!AJ22</f>
        <v>0</v>
      </c>
      <c r="AK28" s="102">
        <f>[1]Свод_расходов!AK22</f>
        <v>0</v>
      </c>
      <c r="AL28" s="102">
        <f>[1]Свод_расходов!AL22</f>
        <v>0</v>
      </c>
      <c r="AM28" s="102">
        <f>[1]Свод_расходов!AM22</f>
        <v>0</v>
      </c>
      <c r="AN28" s="102">
        <f>[1]Свод_расходов!AN22</f>
        <v>0</v>
      </c>
      <c r="AO28" s="102">
        <f>[1]Свод_расходов!AO22</f>
        <v>0</v>
      </c>
      <c r="AP28" s="102">
        <f>[1]Свод_расходов!AP22</f>
        <v>0</v>
      </c>
      <c r="AQ28" s="102">
        <f t="shared" si="7"/>
        <v>2164970</v>
      </c>
      <c r="AR28" s="102">
        <f t="shared" si="8"/>
        <v>2164970</v>
      </c>
      <c r="AS28" s="102">
        <f>[1]Свод_расходов!AS22</f>
        <v>2164970</v>
      </c>
      <c r="AT28" s="102">
        <f>[1]Свод_расходов!AT22</f>
        <v>0</v>
      </c>
      <c r="AU28" s="102">
        <f>[1]Свод_расходов!AU22</f>
        <v>0</v>
      </c>
      <c r="AV28" s="102">
        <f t="shared" si="9"/>
        <v>0</v>
      </c>
      <c r="AW28" s="102">
        <f>[1]Свод_расходов!AW22</f>
        <v>0</v>
      </c>
      <c r="AX28" s="102">
        <f>[1]Свод_расходов!AX22</f>
        <v>0</v>
      </c>
      <c r="AY28" s="102">
        <f>[1]Свод_расходов!AY22</f>
        <v>0</v>
      </c>
      <c r="AZ28" s="102">
        <f>BA28+BB28+BC28</f>
        <v>0</v>
      </c>
      <c r="BA28" s="102">
        <f>[1]Свод_расходов!BA22</f>
        <v>0</v>
      </c>
      <c r="BB28" s="102">
        <f>[1]Свод_расходов!BB22</f>
        <v>0</v>
      </c>
      <c r="BC28" s="102">
        <v>0</v>
      </c>
      <c r="BD28" s="102">
        <f>BE28+BQ28</f>
        <v>0</v>
      </c>
      <c r="BE28" s="102">
        <f>BF28+BH28+BL28</f>
        <v>0</v>
      </c>
      <c r="BF28" s="102">
        <f t="shared" si="40"/>
        <v>0</v>
      </c>
      <c r="BG28" s="102"/>
      <c r="BH28" s="102">
        <f t="shared" si="41"/>
        <v>0</v>
      </c>
      <c r="BI28" s="102">
        <f>[1]Свод_расходов!BH22</f>
        <v>0</v>
      </c>
      <c r="BJ28" s="102">
        <f>[1]Свод_расходов!BI22</f>
        <v>0</v>
      </c>
      <c r="BK28" s="102">
        <f>[1]Свод_расходов!BJ22</f>
        <v>0</v>
      </c>
      <c r="BL28" s="102">
        <f t="shared" si="42"/>
        <v>0</v>
      </c>
      <c r="BM28" s="102"/>
      <c r="BN28" s="102">
        <f>[1]Свод_расходов!BK22</f>
        <v>0</v>
      </c>
      <c r="BO28" s="102"/>
      <c r="BP28" s="102"/>
      <c r="BQ28" s="104">
        <f>[1]Свод_расходов!BL22</f>
        <v>0</v>
      </c>
    </row>
    <row r="29" spans="1:69" x14ac:dyDescent="0.2">
      <c r="A29" s="97" t="s">
        <v>67</v>
      </c>
      <c r="B29" s="98"/>
      <c r="C29" s="99" t="s">
        <v>68</v>
      </c>
      <c r="D29" s="98">
        <f>D30+D32</f>
        <v>42226809</v>
      </c>
      <c r="E29" s="98">
        <f t="shared" ref="E29:BQ29" si="43">E30+E32</f>
        <v>42176809</v>
      </c>
      <c r="F29" s="98">
        <f t="shared" si="43"/>
        <v>11990717</v>
      </c>
      <c r="G29" s="98">
        <f t="shared" si="43"/>
        <v>8303263</v>
      </c>
      <c r="H29" s="98">
        <f t="shared" si="43"/>
        <v>2007086</v>
      </c>
      <c r="I29" s="98">
        <f t="shared" si="43"/>
        <v>1299827</v>
      </c>
      <c r="J29" s="98">
        <f t="shared" si="43"/>
        <v>0</v>
      </c>
      <c r="K29" s="98">
        <f t="shared" si="43"/>
        <v>0</v>
      </c>
      <c r="L29" s="98">
        <f t="shared" si="43"/>
        <v>0</v>
      </c>
      <c r="M29" s="98">
        <f t="shared" si="43"/>
        <v>0</v>
      </c>
      <c r="N29" s="98">
        <f t="shared" si="43"/>
        <v>1200000</v>
      </c>
      <c r="O29" s="98">
        <f t="shared" si="43"/>
        <v>99827</v>
      </c>
      <c r="P29" s="98">
        <f t="shared" si="43"/>
        <v>0</v>
      </c>
      <c r="Q29" s="98">
        <f t="shared" si="43"/>
        <v>0</v>
      </c>
      <c r="R29" s="98">
        <f t="shared" si="43"/>
        <v>0</v>
      </c>
      <c r="S29" s="98">
        <f t="shared" si="43"/>
        <v>0</v>
      </c>
      <c r="T29" s="98">
        <f t="shared" si="43"/>
        <v>6576</v>
      </c>
      <c r="U29" s="98">
        <f t="shared" si="43"/>
        <v>327040</v>
      </c>
      <c r="V29" s="98">
        <f t="shared" si="43"/>
        <v>13310</v>
      </c>
      <c r="W29" s="98">
        <f t="shared" si="43"/>
        <v>0</v>
      </c>
      <c r="X29" s="98">
        <f t="shared" si="43"/>
        <v>14369</v>
      </c>
      <c r="Y29" s="98">
        <f t="shared" si="43"/>
        <v>240259</v>
      </c>
      <c r="Z29" s="98">
        <f t="shared" si="43"/>
        <v>50526</v>
      </c>
      <c r="AA29" s="98">
        <f t="shared" si="43"/>
        <v>0</v>
      </c>
      <c r="AB29" s="98">
        <f t="shared" si="43"/>
        <v>0</v>
      </c>
      <c r="AC29" s="98">
        <f t="shared" si="43"/>
        <v>8576</v>
      </c>
      <c r="AD29" s="98">
        <f t="shared" si="43"/>
        <v>46925</v>
      </c>
      <c r="AE29" s="98">
        <f t="shared" si="43"/>
        <v>0</v>
      </c>
      <c r="AF29" s="98">
        <f t="shared" si="43"/>
        <v>14175</v>
      </c>
      <c r="AG29" s="98">
        <f t="shared" si="43"/>
        <v>32750</v>
      </c>
      <c r="AH29" s="98">
        <f t="shared" si="43"/>
        <v>0</v>
      </c>
      <c r="AI29" s="98">
        <f t="shared" si="43"/>
        <v>0</v>
      </c>
      <c r="AJ29" s="98">
        <f t="shared" si="43"/>
        <v>2000</v>
      </c>
      <c r="AK29" s="98">
        <f t="shared" si="43"/>
        <v>0</v>
      </c>
      <c r="AL29" s="98">
        <f t="shared" si="43"/>
        <v>0</v>
      </c>
      <c r="AM29" s="98">
        <f t="shared" si="43"/>
        <v>750</v>
      </c>
      <c r="AN29" s="98">
        <f t="shared" si="43"/>
        <v>0</v>
      </c>
      <c r="AO29" s="98">
        <f t="shared" si="43"/>
        <v>0</v>
      </c>
      <c r="AP29" s="98">
        <f t="shared" si="43"/>
        <v>30000</v>
      </c>
      <c r="AQ29" s="98">
        <f t="shared" si="43"/>
        <v>30186092</v>
      </c>
      <c r="AR29" s="98">
        <f t="shared" si="43"/>
        <v>30186092</v>
      </c>
      <c r="AS29" s="98">
        <f t="shared" si="43"/>
        <v>0</v>
      </c>
      <c r="AT29" s="98">
        <f t="shared" si="43"/>
        <v>12148578</v>
      </c>
      <c r="AU29" s="98">
        <f t="shared" si="43"/>
        <v>18037514</v>
      </c>
      <c r="AV29" s="98">
        <f t="shared" si="43"/>
        <v>0</v>
      </c>
      <c r="AW29" s="98">
        <f t="shared" si="43"/>
        <v>0</v>
      </c>
      <c r="AX29" s="98">
        <f t="shared" si="43"/>
        <v>0</v>
      </c>
      <c r="AY29" s="98">
        <f t="shared" si="43"/>
        <v>0</v>
      </c>
      <c r="AZ29" s="98">
        <f t="shared" si="43"/>
        <v>0</v>
      </c>
      <c r="BA29" s="98">
        <f t="shared" si="43"/>
        <v>0</v>
      </c>
      <c r="BB29" s="98">
        <f t="shared" si="43"/>
        <v>0</v>
      </c>
      <c r="BC29" s="98">
        <f t="shared" si="43"/>
        <v>0</v>
      </c>
      <c r="BD29" s="98">
        <f t="shared" si="43"/>
        <v>50000</v>
      </c>
      <c r="BE29" s="98">
        <f t="shared" si="43"/>
        <v>50000</v>
      </c>
      <c r="BF29" s="98">
        <f t="shared" si="43"/>
        <v>0</v>
      </c>
      <c r="BG29" s="98">
        <f t="shared" si="43"/>
        <v>0</v>
      </c>
      <c r="BH29" s="98">
        <f t="shared" si="43"/>
        <v>0</v>
      </c>
      <c r="BI29" s="98">
        <f t="shared" si="43"/>
        <v>0</v>
      </c>
      <c r="BJ29" s="98">
        <f t="shared" si="43"/>
        <v>0</v>
      </c>
      <c r="BK29" s="98">
        <f t="shared" si="43"/>
        <v>0</v>
      </c>
      <c r="BL29" s="98">
        <f t="shared" si="43"/>
        <v>50000</v>
      </c>
      <c r="BM29" s="98">
        <f t="shared" si="43"/>
        <v>50000</v>
      </c>
      <c r="BN29" s="98">
        <f t="shared" si="43"/>
        <v>0</v>
      </c>
      <c r="BO29" s="98">
        <f t="shared" si="43"/>
        <v>0</v>
      </c>
      <c r="BP29" s="98">
        <f t="shared" si="43"/>
        <v>0</v>
      </c>
      <c r="BQ29" s="100">
        <f t="shared" si="43"/>
        <v>0</v>
      </c>
    </row>
    <row r="30" spans="1:69" x14ac:dyDescent="0.2">
      <c r="A30" s="97" t="s">
        <v>69</v>
      </c>
      <c r="B30" s="98"/>
      <c r="C30" s="99" t="s">
        <v>70</v>
      </c>
      <c r="D30" s="98">
        <f>D31</f>
        <v>50000</v>
      </c>
      <c r="E30" s="98">
        <f t="shared" ref="E30:BQ30" si="44">E31</f>
        <v>0</v>
      </c>
      <c r="F30" s="98">
        <f t="shared" si="44"/>
        <v>0</v>
      </c>
      <c r="G30" s="98">
        <f t="shared" si="44"/>
        <v>0</v>
      </c>
      <c r="H30" s="98">
        <f t="shared" si="44"/>
        <v>0</v>
      </c>
      <c r="I30" s="98">
        <f t="shared" si="44"/>
        <v>0</v>
      </c>
      <c r="J30" s="98">
        <f t="shared" si="44"/>
        <v>0</v>
      </c>
      <c r="K30" s="98">
        <f t="shared" si="44"/>
        <v>0</v>
      </c>
      <c r="L30" s="98">
        <f t="shared" si="44"/>
        <v>0</v>
      </c>
      <c r="M30" s="98">
        <f t="shared" si="44"/>
        <v>0</v>
      </c>
      <c r="N30" s="98">
        <f t="shared" si="44"/>
        <v>0</v>
      </c>
      <c r="O30" s="98">
        <f t="shared" si="44"/>
        <v>0</v>
      </c>
      <c r="P30" s="98">
        <f t="shared" si="44"/>
        <v>0</v>
      </c>
      <c r="Q30" s="98">
        <f t="shared" si="44"/>
        <v>0</v>
      </c>
      <c r="R30" s="98">
        <f t="shared" si="44"/>
        <v>0</v>
      </c>
      <c r="S30" s="98">
        <f t="shared" si="44"/>
        <v>0</v>
      </c>
      <c r="T30" s="98">
        <f t="shared" si="44"/>
        <v>0</v>
      </c>
      <c r="U30" s="98">
        <f t="shared" si="44"/>
        <v>0</v>
      </c>
      <c r="V30" s="98">
        <f t="shared" si="44"/>
        <v>0</v>
      </c>
      <c r="W30" s="98">
        <f t="shared" si="44"/>
        <v>0</v>
      </c>
      <c r="X30" s="98">
        <f t="shared" si="44"/>
        <v>0</v>
      </c>
      <c r="Y30" s="98">
        <f t="shared" si="44"/>
        <v>0</v>
      </c>
      <c r="Z30" s="98">
        <f t="shared" si="44"/>
        <v>0</v>
      </c>
      <c r="AA30" s="98">
        <f t="shared" si="44"/>
        <v>0</v>
      </c>
      <c r="AB30" s="98">
        <f t="shared" si="44"/>
        <v>0</v>
      </c>
      <c r="AC30" s="98">
        <f t="shared" si="44"/>
        <v>0</v>
      </c>
      <c r="AD30" s="98">
        <f t="shared" si="44"/>
        <v>0</v>
      </c>
      <c r="AE30" s="98">
        <f t="shared" si="44"/>
        <v>0</v>
      </c>
      <c r="AF30" s="98">
        <f t="shared" si="44"/>
        <v>0</v>
      </c>
      <c r="AG30" s="98">
        <f t="shared" si="44"/>
        <v>0</v>
      </c>
      <c r="AH30" s="98">
        <f t="shared" si="44"/>
        <v>0</v>
      </c>
      <c r="AI30" s="98">
        <f t="shared" si="44"/>
        <v>0</v>
      </c>
      <c r="AJ30" s="98">
        <f t="shared" si="44"/>
        <v>0</v>
      </c>
      <c r="AK30" s="98">
        <f t="shared" si="44"/>
        <v>0</v>
      </c>
      <c r="AL30" s="98">
        <f t="shared" si="44"/>
        <v>0</v>
      </c>
      <c r="AM30" s="98">
        <f t="shared" si="44"/>
        <v>0</v>
      </c>
      <c r="AN30" s="98">
        <f t="shared" si="44"/>
        <v>0</v>
      </c>
      <c r="AO30" s="98">
        <f t="shared" si="44"/>
        <v>0</v>
      </c>
      <c r="AP30" s="98">
        <f t="shared" si="44"/>
        <v>0</v>
      </c>
      <c r="AQ30" s="98">
        <f t="shared" si="44"/>
        <v>0</v>
      </c>
      <c r="AR30" s="98">
        <f t="shared" si="44"/>
        <v>0</v>
      </c>
      <c r="AS30" s="98">
        <f t="shared" si="44"/>
        <v>0</v>
      </c>
      <c r="AT30" s="98">
        <f t="shared" si="44"/>
        <v>0</v>
      </c>
      <c r="AU30" s="98">
        <f t="shared" si="44"/>
        <v>0</v>
      </c>
      <c r="AV30" s="98">
        <f t="shared" si="44"/>
        <v>0</v>
      </c>
      <c r="AW30" s="98">
        <f t="shared" si="44"/>
        <v>0</v>
      </c>
      <c r="AX30" s="98">
        <f t="shared" si="44"/>
        <v>0</v>
      </c>
      <c r="AY30" s="98">
        <f t="shared" si="44"/>
        <v>0</v>
      </c>
      <c r="AZ30" s="98">
        <f t="shared" si="44"/>
        <v>0</v>
      </c>
      <c r="BA30" s="98">
        <f t="shared" si="44"/>
        <v>0</v>
      </c>
      <c r="BB30" s="98">
        <f t="shared" si="44"/>
        <v>0</v>
      </c>
      <c r="BC30" s="98">
        <f t="shared" si="44"/>
        <v>0</v>
      </c>
      <c r="BD30" s="98">
        <f t="shared" si="44"/>
        <v>50000</v>
      </c>
      <c r="BE30" s="98">
        <f t="shared" si="44"/>
        <v>50000</v>
      </c>
      <c r="BF30" s="98">
        <f t="shared" si="44"/>
        <v>0</v>
      </c>
      <c r="BG30" s="98">
        <f t="shared" si="44"/>
        <v>0</v>
      </c>
      <c r="BH30" s="98">
        <f t="shared" si="44"/>
        <v>0</v>
      </c>
      <c r="BI30" s="98">
        <f t="shared" si="44"/>
        <v>0</v>
      </c>
      <c r="BJ30" s="98">
        <f t="shared" si="44"/>
        <v>0</v>
      </c>
      <c r="BK30" s="98">
        <f t="shared" si="44"/>
        <v>0</v>
      </c>
      <c r="BL30" s="98">
        <f t="shared" si="44"/>
        <v>50000</v>
      </c>
      <c r="BM30" s="98">
        <f t="shared" si="44"/>
        <v>50000</v>
      </c>
      <c r="BN30" s="98">
        <f t="shared" si="44"/>
        <v>0</v>
      </c>
      <c r="BO30" s="98">
        <f t="shared" si="44"/>
        <v>0</v>
      </c>
      <c r="BP30" s="98">
        <f t="shared" si="44"/>
        <v>0</v>
      </c>
      <c r="BQ30" s="100">
        <f t="shared" si="44"/>
        <v>0</v>
      </c>
    </row>
    <row r="31" spans="1:69" x14ac:dyDescent="0.2">
      <c r="A31" s="101"/>
      <c r="B31" s="102" t="s">
        <v>275</v>
      </c>
      <c r="C31" s="105" t="s">
        <v>70</v>
      </c>
      <c r="D31" s="102">
        <f>SUM(E31,BE31)</f>
        <v>50000</v>
      </c>
      <c r="E31" s="102">
        <f>SUM(F31,AQ31)</f>
        <v>0</v>
      </c>
      <c r="F31" s="102">
        <f>SUM(G31:I31,P31,S31:U31,AD31)</f>
        <v>0</v>
      </c>
      <c r="G31" s="102">
        <f>[1]Свод_расходов!G25</f>
        <v>0</v>
      </c>
      <c r="H31" s="102">
        <f>[1]Свод_расходов!H25</f>
        <v>0</v>
      </c>
      <c r="I31" s="102">
        <f t="shared" si="3"/>
        <v>0</v>
      </c>
      <c r="J31" s="102">
        <f>[1]Свод_расходов!J25</f>
        <v>0</v>
      </c>
      <c r="K31" s="102">
        <f>[1]Свод_расходов!K25</f>
        <v>0</v>
      </c>
      <c r="L31" s="102">
        <f>[1]Свод_расходов!L25</f>
        <v>0</v>
      </c>
      <c r="M31" s="102">
        <f>[1]Свод_расходов!M25</f>
        <v>0</v>
      </c>
      <c r="N31" s="102">
        <f>[1]Свод_расходов!N25</f>
        <v>0</v>
      </c>
      <c r="O31" s="102">
        <f>[1]Свод_расходов!O25</f>
        <v>0</v>
      </c>
      <c r="P31" s="102">
        <f t="shared" si="4"/>
        <v>0</v>
      </c>
      <c r="Q31" s="102">
        <f>[1]Свод_расходов!Q25</f>
        <v>0</v>
      </c>
      <c r="R31" s="102">
        <f>[1]Свод_расходов!R25</f>
        <v>0</v>
      </c>
      <c r="S31" s="102">
        <f>[1]Свод_расходов!S25</f>
        <v>0</v>
      </c>
      <c r="T31" s="102">
        <f>[1]Свод_расходов!T25</f>
        <v>0</v>
      </c>
      <c r="U31" s="102">
        <f t="shared" si="5"/>
        <v>0</v>
      </c>
      <c r="V31" s="102">
        <f>[1]Свод_расходов!V25</f>
        <v>0</v>
      </c>
      <c r="W31" s="102">
        <f>[1]Свод_расходов!W25</f>
        <v>0</v>
      </c>
      <c r="X31" s="102">
        <f>[1]Свод_расходов!X25</f>
        <v>0</v>
      </c>
      <c r="Y31" s="102">
        <f>[1]Свод_расходов!Y25</f>
        <v>0</v>
      </c>
      <c r="Z31" s="102">
        <f>[1]Свод_расходов!Z25</f>
        <v>0</v>
      </c>
      <c r="AA31" s="102">
        <f>[1]Свод_расходов!AA25</f>
        <v>0</v>
      </c>
      <c r="AB31" s="102">
        <f>[1]Свод_расходов!AB25</f>
        <v>0</v>
      </c>
      <c r="AC31" s="102">
        <f>[1]Свод_расходов!AC25</f>
        <v>0</v>
      </c>
      <c r="AD31" s="102">
        <f t="shared" si="6"/>
        <v>0</v>
      </c>
      <c r="AE31" s="102">
        <f>[1]Свод_расходов!AE25</f>
        <v>0</v>
      </c>
      <c r="AF31" s="102">
        <f>[1]Свод_расходов!AF25</f>
        <v>0</v>
      </c>
      <c r="AG31" s="102">
        <f>SUM(AH31:AP31)</f>
        <v>0</v>
      </c>
      <c r="AH31" s="102">
        <f>[1]Свод_расходов!AH25</f>
        <v>0</v>
      </c>
      <c r="AI31" s="102">
        <f>[1]Свод_расходов!AI25</f>
        <v>0</v>
      </c>
      <c r="AJ31" s="102">
        <f>[1]Свод_расходов!AJ25</f>
        <v>0</v>
      </c>
      <c r="AK31" s="102">
        <f>[1]Свод_расходов!AK25</f>
        <v>0</v>
      </c>
      <c r="AL31" s="102">
        <f>[1]Свод_расходов!AL25</f>
        <v>0</v>
      </c>
      <c r="AM31" s="102">
        <f>[1]Свод_расходов!AM25</f>
        <v>0</v>
      </c>
      <c r="AN31" s="102">
        <f>[1]Свод_расходов!AN25</f>
        <v>0</v>
      </c>
      <c r="AO31" s="102">
        <f>[1]Свод_расходов!AO25</f>
        <v>0</v>
      </c>
      <c r="AP31" s="102">
        <f>[1]Свод_расходов!AP25</f>
        <v>0</v>
      </c>
      <c r="AQ31" s="102">
        <f t="shared" si="7"/>
        <v>0</v>
      </c>
      <c r="AR31" s="102">
        <f t="shared" si="8"/>
        <v>0</v>
      </c>
      <c r="AS31" s="102">
        <f>[1]Свод_расходов!AS25</f>
        <v>0</v>
      </c>
      <c r="AT31" s="102">
        <f>[1]Свод_расходов!AT25</f>
        <v>0</v>
      </c>
      <c r="AU31" s="102">
        <f>[1]Свод_расходов!AU25</f>
        <v>0</v>
      </c>
      <c r="AV31" s="102">
        <f t="shared" si="9"/>
        <v>0</v>
      </c>
      <c r="AW31" s="102">
        <f>[1]Свод_расходов!AW25</f>
        <v>0</v>
      </c>
      <c r="AX31" s="102">
        <f>[1]Свод_расходов!AX25</f>
        <v>0</v>
      </c>
      <c r="AY31" s="102">
        <f>[1]Свод_расходов!AY25</f>
        <v>0</v>
      </c>
      <c r="AZ31" s="102">
        <f>BA31+BB31+BC31</f>
        <v>0</v>
      </c>
      <c r="BA31" s="102">
        <f>[1]Свод_расходов!BA25</f>
        <v>0</v>
      </c>
      <c r="BB31" s="102">
        <f>[1]Свод_расходов!BB25</f>
        <v>0</v>
      </c>
      <c r="BC31" s="102">
        <v>0</v>
      </c>
      <c r="BD31" s="102">
        <f>BE31+BQ31</f>
        <v>50000</v>
      </c>
      <c r="BE31" s="102">
        <f>BF31+BH31+BL31</f>
        <v>50000</v>
      </c>
      <c r="BF31" s="102">
        <f>BG31</f>
        <v>0</v>
      </c>
      <c r="BG31" s="102"/>
      <c r="BH31" s="102">
        <f>BI31+BJ31+BK31</f>
        <v>0</v>
      </c>
      <c r="BI31" s="102">
        <f>[1]Свод_расходов!BH25</f>
        <v>0</v>
      </c>
      <c r="BJ31" s="102">
        <f>[1]Свод_расходов!BI25</f>
        <v>0</v>
      </c>
      <c r="BK31" s="102">
        <f>[1]Свод_расходов!BJ25</f>
        <v>0</v>
      </c>
      <c r="BL31" s="102">
        <f>BM31+BN31+BO31+BP31</f>
        <v>50000</v>
      </c>
      <c r="BM31" s="102">
        <f>[1]Свод_расходов!BN25</f>
        <v>50000</v>
      </c>
      <c r="BN31" s="102">
        <f>[1]Свод_расходов!BK25</f>
        <v>0</v>
      </c>
      <c r="BO31" s="102"/>
      <c r="BP31" s="102"/>
      <c r="BQ31" s="104">
        <f>[1]Свод_расходов!BL25</f>
        <v>0</v>
      </c>
    </row>
    <row r="32" spans="1:69" x14ac:dyDescent="0.2">
      <c r="A32" s="97" t="s">
        <v>71</v>
      </c>
      <c r="B32" s="98"/>
      <c r="C32" s="108" t="s">
        <v>72</v>
      </c>
      <c r="D32" s="98">
        <f>D33+D35+D36</f>
        <v>42176809</v>
      </c>
      <c r="E32" s="98">
        <f t="shared" ref="E32:BQ32" si="45">E33+E35+E36</f>
        <v>42176809</v>
      </c>
      <c r="F32" s="98">
        <f>F33+F35+F36</f>
        <v>11990717</v>
      </c>
      <c r="G32" s="98">
        <f t="shared" si="45"/>
        <v>8303263</v>
      </c>
      <c r="H32" s="98">
        <f t="shared" si="45"/>
        <v>2007086</v>
      </c>
      <c r="I32" s="98">
        <f t="shared" si="45"/>
        <v>1299827</v>
      </c>
      <c r="J32" s="98">
        <f t="shared" si="45"/>
        <v>0</v>
      </c>
      <c r="K32" s="98">
        <f t="shared" si="45"/>
        <v>0</v>
      </c>
      <c r="L32" s="98">
        <f t="shared" si="45"/>
        <v>0</v>
      </c>
      <c r="M32" s="98">
        <f t="shared" si="45"/>
        <v>0</v>
      </c>
      <c r="N32" s="98">
        <f t="shared" si="45"/>
        <v>1200000</v>
      </c>
      <c r="O32" s="98">
        <f t="shared" si="45"/>
        <v>99827</v>
      </c>
      <c r="P32" s="98">
        <f t="shared" si="45"/>
        <v>0</v>
      </c>
      <c r="Q32" s="98">
        <f t="shared" si="45"/>
        <v>0</v>
      </c>
      <c r="R32" s="98">
        <f t="shared" si="45"/>
        <v>0</v>
      </c>
      <c r="S32" s="98">
        <f t="shared" si="45"/>
        <v>0</v>
      </c>
      <c r="T32" s="98">
        <f t="shared" si="45"/>
        <v>6576</v>
      </c>
      <c r="U32" s="98">
        <f t="shared" si="45"/>
        <v>327040</v>
      </c>
      <c r="V32" s="98">
        <f t="shared" si="45"/>
        <v>13310</v>
      </c>
      <c r="W32" s="98">
        <f t="shared" si="45"/>
        <v>0</v>
      </c>
      <c r="X32" s="98">
        <f t="shared" si="45"/>
        <v>14369</v>
      </c>
      <c r="Y32" s="98">
        <f t="shared" si="45"/>
        <v>240259</v>
      </c>
      <c r="Z32" s="98">
        <f t="shared" si="45"/>
        <v>50526</v>
      </c>
      <c r="AA32" s="98">
        <f t="shared" si="45"/>
        <v>0</v>
      </c>
      <c r="AB32" s="98">
        <f t="shared" si="45"/>
        <v>0</v>
      </c>
      <c r="AC32" s="98">
        <f t="shared" si="45"/>
        <v>8576</v>
      </c>
      <c r="AD32" s="98">
        <f t="shared" si="45"/>
        <v>46925</v>
      </c>
      <c r="AE32" s="98">
        <f t="shared" si="45"/>
        <v>0</v>
      </c>
      <c r="AF32" s="98">
        <f t="shared" si="45"/>
        <v>14175</v>
      </c>
      <c r="AG32" s="98">
        <f t="shared" si="45"/>
        <v>32750</v>
      </c>
      <c r="AH32" s="98">
        <f t="shared" si="45"/>
        <v>0</v>
      </c>
      <c r="AI32" s="98">
        <f t="shared" si="45"/>
        <v>0</v>
      </c>
      <c r="AJ32" s="98">
        <f t="shared" si="45"/>
        <v>2000</v>
      </c>
      <c r="AK32" s="98">
        <f t="shared" si="45"/>
        <v>0</v>
      </c>
      <c r="AL32" s="98">
        <f t="shared" si="45"/>
        <v>0</v>
      </c>
      <c r="AM32" s="98">
        <f t="shared" si="45"/>
        <v>750</v>
      </c>
      <c r="AN32" s="98">
        <f t="shared" si="45"/>
        <v>0</v>
      </c>
      <c r="AO32" s="98">
        <f t="shared" si="45"/>
        <v>0</v>
      </c>
      <c r="AP32" s="98">
        <f t="shared" si="45"/>
        <v>30000</v>
      </c>
      <c r="AQ32" s="98">
        <f t="shared" si="45"/>
        <v>30186092</v>
      </c>
      <c r="AR32" s="98">
        <f t="shared" si="45"/>
        <v>30186092</v>
      </c>
      <c r="AS32" s="98">
        <f t="shared" si="45"/>
        <v>0</v>
      </c>
      <c r="AT32" s="98">
        <f t="shared" si="45"/>
        <v>12148578</v>
      </c>
      <c r="AU32" s="98">
        <f t="shared" si="45"/>
        <v>18037514</v>
      </c>
      <c r="AV32" s="98">
        <f t="shared" si="45"/>
        <v>0</v>
      </c>
      <c r="AW32" s="98">
        <f t="shared" si="45"/>
        <v>0</v>
      </c>
      <c r="AX32" s="98">
        <f t="shared" si="45"/>
        <v>0</v>
      </c>
      <c r="AY32" s="98">
        <f t="shared" si="45"/>
        <v>0</v>
      </c>
      <c r="AZ32" s="98">
        <f t="shared" si="45"/>
        <v>0</v>
      </c>
      <c r="BA32" s="98">
        <f t="shared" si="45"/>
        <v>0</v>
      </c>
      <c r="BB32" s="98">
        <f t="shared" si="45"/>
        <v>0</v>
      </c>
      <c r="BC32" s="98">
        <f t="shared" si="45"/>
        <v>0</v>
      </c>
      <c r="BD32" s="98">
        <f t="shared" si="45"/>
        <v>0</v>
      </c>
      <c r="BE32" s="98">
        <f t="shared" si="45"/>
        <v>0</v>
      </c>
      <c r="BF32" s="98">
        <f t="shared" si="45"/>
        <v>0</v>
      </c>
      <c r="BG32" s="98">
        <f t="shared" si="45"/>
        <v>0</v>
      </c>
      <c r="BH32" s="98">
        <f t="shared" si="45"/>
        <v>0</v>
      </c>
      <c r="BI32" s="98">
        <f t="shared" si="45"/>
        <v>0</v>
      </c>
      <c r="BJ32" s="98">
        <f t="shared" si="45"/>
        <v>0</v>
      </c>
      <c r="BK32" s="98">
        <f t="shared" si="45"/>
        <v>0</v>
      </c>
      <c r="BL32" s="98">
        <f t="shared" si="45"/>
        <v>0</v>
      </c>
      <c r="BM32" s="98">
        <f t="shared" si="45"/>
        <v>0</v>
      </c>
      <c r="BN32" s="98">
        <f t="shared" si="45"/>
        <v>0</v>
      </c>
      <c r="BO32" s="98">
        <f t="shared" si="45"/>
        <v>0</v>
      </c>
      <c r="BP32" s="98">
        <f t="shared" si="45"/>
        <v>0</v>
      </c>
      <c r="BQ32" s="100">
        <f t="shared" si="45"/>
        <v>0</v>
      </c>
    </row>
    <row r="33" spans="1:69" x14ac:dyDescent="0.2">
      <c r="A33" s="101"/>
      <c r="B33" s="102" t="s">
        <v>276</v>
      </c>
      <c r="C33" s="110" t="s">
        <v>277</v>
      </c>
      <c r="D33" s="102">
        <f>SUM(E33,BE33)</f>
        <v>18037514</v>
      </c>
      <c r="E33" s="102">
        <f>SUM(F33,AQ33)</f>
        <v>18037514</v>
      </c>
      <c r="F33" s="102">
        <f>SUM(G33:I33,P33,S33:U33,AD33)</f>
        <v>0</v>
      </c>
      <c r="G33" s="102">
        <f>[1]Свод_расходов!G27</f>
        <v>0</v>
      </c>
      <c r="H33" s="102">
        <f>[1]Свод_расходов!H27</f>
        <v>0</v>
      </c>
      <c r="I33" s="102">
        <f t="shared" si="3"/>
        <v>0</v>
      </c>
      <c r="J33" s="102">
        <f>[1]Свод_расходов!J27</f>
        <v>0</v>
      </c>
      <c r="K33" s="102">
        <f>[1]Свод_расходов!K27</f>
        <v>0</v>
      </c>
      <c r="L33" s="102">
        <f>[1]Свод_расходов!L27</f>
        <v>0</v>
      </c>
      <c r="M33" s="102">
        <f>[1]Свод_расходов!M27</f>
        <v>0</v>
      </c>
      <c r="N33" s="102">
        <f>[1]Свод_расходов!N27</f>
        <v>0</v>
      </c>
      <c r="O33" s="102">
        <f>[1]Свод_расходов!O27</f>
        <v>0</v>
      </c>
      <c r="P33" s="102">
        <f t="shared" si="4"/>
        <v>0</v>
      </c>
      <c r="Q33" s="102">
        <f>[1]Свод_расходов!Q27</f>
        <v>0</v>
      </c>
      <c r="R33" s="102">
        <f>[1]Свод_расходов!R27</f>
        <v>0</v>
      </c>
      <c r="S33" s="102">
        <f>[1]Свод_расходов!S27</f>
        <v>0</v>
      </c>
      <c r="T33" s="102">
        <f>[1]Свод_расходов!T27</f>
        <v>0</v>
      </c>
      <c r="U33" s="102">
        <f t="shared" si="5"/>
        <v>0</v>
      </c>
      <c r="V33" s="102">
        <f>[1]Свод_расходов!V27</f>
        <v>0</v>
      </c>
      <c r="W33" s="102">
        <f>[1]Свод_расходов!W27</f>
        <v>0</v>
      </c>
      <c r="X33" s="102">
        <f>[1]Свод_расходов!X27</f>
        <v>0</v>
      </c>
      <c r="Y33" s="102">
        <f>[1]Свод_расходов!Y27</f>
        <v>0</v>
      </c>
      <c r="Z33" s="102">
        <f>[1]Свод_расходов!Z27</f>
        <v>0</v>
      </c>
      <c r="AA33" s="102">
        <f>[1]Свод_расходов!AA27</f>
        <v>0</v>
      </c>
      <c r="AB33" s="102">
        <f>[1]Свод_расходов!AB27</f>
        <v>0</v>
      </c>
      <c r="AC33" s="102">
        <f>[1]Свод_расходов!AC27</f>
        <v>0</v>
      </c>
      <c r="AD33" s="102">
        <f t="shared" si="6"/>
        <v>0</v>
      </c>
      <c r="AE33" s="102">
        <f>[1]Свод_расходов!AE27</f>
        <v>0</v>
      </c>
      <c r="AF33" s="102">
        <f>[1]Свод_расходов!AF27</f>
        <v>0</v>
      </c>
      <c r="AG33" s="102">
        <f>SUM(AH33:AP33)</f>
        <v>0</v>
      </c>
      <c r="AH33" s="102">
        <f>[1]Свод_расходов!AH27</f>
        <v>0</v>
      </c>
      <c r="AI33" s="102">
        <f>[1]Свод_расходов!AI27</f>
        <v>0</v>
      </c>
      <c r="AJ33" s="102">
        <f>[1]Свод_расходов!AJ27</f>
        <v>0</v>
      </c>
      <c r="AK33" s="102">
        <f>[1]Свод_расходов!AK27</f>
        <v>0</v>
      </c>
      <c r="AL33" s="102">
        <f>[1]Свод_расходов!AL27</f>
        <v>0</v>
      </c>
      <c r="AM33" s="102">
        <f>[1]Свод_расходов!AM27</f>
        <v>0</v>
      </c>
      <c r="AN33" s="102">
        <f>[1]Свод_расходов!AN27</f>
        <v>0</v>
      </c>
      <c r="AO33" s="102">
        <f>[1]Свод_расходов!AO27</f>
        <v>0</v>
      </c>
      <c r="AP33" s="102">
        <f>[1]Свод_расходов!AP27</f>
        <v>0</v>
      </c>
      <c r="AQ33" s="102">
        <f t="shared" si="7"/>
        <v>18037514</v>
      </c>
      <c r="AR33" s="102">
        <f t="shared" si="8"/>
        <v>18037514</v>
      </c>
      <c r="AS33" s="102">
        <f>[1]Свод_расходов!AS27</f>
        <v>0</v>
      </c>
      <c r="AT33" s="102">
        <f>[1]Свод_расходов!AT27</f>
        <v>0</v>
      </c>
      <c r="AU33" s="102">
        <f>[1]Свод_расходов!AU27</f>
        <v>18037514</v>
      </c>
      <c r="AV33" s="102">
        <f t="shared" si="9"/>
        <v>0</v>
      </c>
      <c r="AW33" s="102">
        <f>[1]Свод_расходов!AW27</f>
        <v>0</v>
      </c>
      <c r="AX33" s="102">
        <f>[1]Свод_расходов!AX27</f>
        <v>0</v>
      </c>
      <c r="AY33" s="102">
        <f>[1]Свод_расходов!AY27</f>
        <v>0</v>
      </c>
      <c r="AZ33" s="102">
        <f t="shared" ref="AZ33:AZ36" si="46">BA33+BB33+BC33</f>
        <v>0</v>
      </c>
      <c r="BA33" s="102">
        <f>[1]Свод_расходов!BA27</f>
        <v>0</v>
      </c>
      <c r="BB33" s="102">
        <f>[1]Свод_расходов!BB27</f>
        <v>0</v>
      </c>
      <c r="BC33" s="102">
        <v>0</v>
      </c>
      <c r="BD33" s="102">
        <f t="shared" ref="BD33:BD36" si="47">BE33+BQ33</f>
        <v>0</v>
      </c>
      <c r="BE33" s="102">
        <f t="shared" ref="BE33:BE34" si="48">BF33+BH33+BL33</f>
        <v>0</v>
      </c>
      <c r="BF33" s="102">
        <f t="shared" ref="BF33:BF36" si="49">BG33</f>
        <v>0</v>
      </c>
      <c r="BG33" s="102">
        <v>0</v>
      </c>
      <c r="BH33" s="102">
        <f t="shared" ref="BH33:BH36" si="50">BI33+BJ33+BK33</f>
        <v>0</v>
      </c>
      <c r="BI33" s="102">
        <f>[1]Свод_расходов!BH27</f>
        <v>0</v>
      </c>
      <c r="BJ33" s="102">
        <f>[1]Свод_расходов!BI27</f>
        <v>0</v>
      </c>
      <c r="BK33" s="102">
        <f>[1]Свод_расходов!BJ27</f>
        <v>0</v>
      </c>
      <c r="BL33" s="102">
        <f t="shared" ref="BL33:BL36" si="51">BM33+BN33+BO33+BP33</f>
        <v>0</v>
      </c>
      <c r="BM33" s="102"/>
      <c r="BN33" s="102">
        <f>[1]Свод_расходов!BK27</f>
        <v>0</v>
      </c>
      <c r="BO33" s="102"/>
      <c r="BP33" s="102"/>
      <c r="BQ33" s="104">
        <f>[1]Свод_расходов!BL27</f>
        <v>0</v>
      </c>
    </row>
    <row r="34" spans="1:69" hidden="1" x14ac:dyDescent="0.2">
      <c r="A34" s="101"/>
      <c r="B34" s="102" t="s">
        <v>278</v>
      </c>
      <c r="C34" s="110" t="s">
        <v>279</v>
      </c>
      <c r="D34" s="102">
        <v>0</v>
      </c>
      <c r="E34" s="102">
        <v>0</v>
      </c>
      <c r="F34" s="102">
        <f t="shared" ref="F34:F35" si="52">SUM(G34:I34,P34,S34:U34,AD34)</f>
        <v>0</v>
      </c>
      <c r="G34" s="102">
        <v>0</v>
      </c>
      <c r="H34" s="102">
        <v>0</v>
      </c>
      <c r="I34" s="102">
        <f t="shared" si="3"/>
        <v>0</v>
      </c>
      <c r="J34" s="102">
        <v>0</v>
      </c>
      <c r="K34" s="102">
        <v>0</v>
      </c>
      <c r="L34" s="102">
        <v>0</v>
      </c>
      <c r="M34" s="102">
        <v>0</v>
      </c>
      <c r="N34" s="102">
        <v>0</v>
      </c>
      <c r="O34" s="102">
        <v>0</v>
      </c>
      <c r="P34" s="102">
        <f t="shared" si="4"/>
        <v>0</v>
      </c>
      <c r="Q34" s="102">
        <v>0</v>
      </c>
      <c r="R34" s="102">
        <v>0</v>
      </c>
      <c r="S34" s="102">
        <v>0</v>
      </c>
      <c r="T34" s="102">
        <v>0</v>
      </c>
      <c r="U34" s="102">
        <f t="shared" si="5"/>
        <v>0</v>
      </c>
      <c r="V34" s="102">
        <v>0</v>
      </c>
      <c r="W34" s="102">
        <v>0</v>
      </c>
      <c r="X34" s="102">
        <v>0</v>
      </c>
      <c r="Y34" s="102">
        <v>0</v>
      </c>
      <c r="Z34" s="102">
        <v>0</v>
      </c>
      <c r="AA34" s="102">
        <v>0</v>
      </c>
      <c r="AB34" s="102">
        <v>0</v>
      </c>
      <c r="AC34" s="102">
        <v>0</v>
      </c>
      <c r="AD34" s="102">
        <f t="shared" si="6"/>
        <v>0</v>
      </c>
      <c r="AE34" s="102">
        <v>0</v>
      </c>
      <c r="AF34" s="102">
        <v>0</v>
      </c>
      <c r="AG34" s="102">
        <f>SUM(AH34:AP34)</f>
        <v>0</v>
      </c>
      <c r="AH34" s="102">
        <v>0</v>
      </c>
      <c r="AI34" s="102">
        <v>0</v>
      </c>
      <c r="AJ34" s="102">
        <v>0</v>
      </c>
      <c r="AK34" s="102"/>
      <c r="AL34" s="102">
        <v>0</v>
      </c>
      <c r="AM34" s="102">
        <v>0</v>
      </c>
      <c r="AN34" s="102">
        <v>0</v>
      </c>
      <c r="AO34" s="102">
        <v>0</v>
      </c>
      <c r="AP34" s="102">
        <v>0</v>
      </c>
      <c r="AQ34" s="102">
        <f t="shared" si="7"/>
        <v>0</v>
      </c>
      <c r="AR34" s="102">
        <f t="shared" si="8"/>
        <v>0</v>
      </c>
      <c r="AS34" s="102">
        <v>0</v>
      </c>
      <c r="AT34" s="102">
        <v>0</v>
      </c>
      <c r="AU34" s="102">
        <v>0</v>
      </c>
      <c r="AV34" s="102">
        <f t="shared" si="9"/>
        <v>0</v>
      </c>
      <c r="AW34" s="102">
        <v>0</v>
      </c>
      <c r="AX34" s="102">
        <v>0</v>
      </c>
      <c r="AY34" s="102">
        <v>0</v>
      </c>
      <c r="AZ34" s="102">
        <f t="shared" si="46"/>
        <v>0</v>
      </c>
      <c r="BA34" s="102">
        <v>0</v>
      </c>
      <c r="BB34" s="102">
        <v>0</v>
      </c>
      <c r="BC34" s="102"/>
      <c r="BD34" s="102">
        <f t="shared" si="47"/>
        <v>0</v>
      </c>
      <c r="BE34" s="102">
        <f t="shared" si="48"/>
        <v>0</v>
      </c>
      <c r="BF34" s="102">
        <f t="shared" si="49"/>
        <v>0</v>
      </c>
      <c r="BG34" s="102"/>
      <c r="BH34" s="102">
        <f t="shared" si="50"/>
        <v>0</v>
      </c>
      <c r="BI34" s="102">
        <v>0</v>
      </c>
      <c r="BJ34" s="102">
        <v>0</v>
      </c>
      <c r="BK34" s="102">
        <v>0</v>
      </c>
      <c r="BL34" s="102">
        <f t="shared" si="51"/>
        <v>0</v>
      </c>
      <c r="BM34" s="102"/>
      <c r="BN34" s="102">
        <v>0</v>
      </c>
      <c r="BO34" s="102"/>
      <c r="BP34" s="102"/>
      <c r="BQ34" s="104">
        <v>0</v>
      </c>
    </row>
    <row r="35" spans="1:69" x14ac:dyDescent="0.2">
      <c r="A35" s="101"/>
      <c r="B35" s="102" t="s">
        <v>280</v>
      </c>
      <c r="C35" s="105" t="s">
        <v>281</v>
      </c>
      <c r="D35" s="102">
        <f>SUM(E35,BE35)</f>
        <v>12148578</v>
      </c>
      <c r="E35" s="102">
        <f>SUM(F35,AQ35)</f>
        <v>12148578</v>
      </c>
      <c r="F35" s="102">
        <f t="shared" si="52"/>
        <v>0</v>
      </c>
      <c r="G35" s="102">
        <f>[1]Свод_расходов!G29</f>
        <v>0</v>
      </c>
      <c r="H35" s="102">
        <f>[1]Свод_расходов!H29</f>
        <v>0</v>
      </c>
      <c r="I35" s="102">
        <f t="shared" si="3"/>
        <v>0</v>
      </c>
      <c r="J35" s="102">
        <f>[1]Свод_расходов!J29</f>
        <v>0</v>
      </c>
      <c r="K35" s="102">
        <f>[1]Свод_расходов!K29</f>
        <v>0</v>
      </c>
      <c r="L35" s="102">
        <f>[1]Свод_расходов!L29</f>
        <v>0</v>
      </c>
      <c r="M35" s="102">
        <f>[1]Свод_расходов!M29</f>
        <v>0</v>
      </c>
      <c r="N35" s="102">
        <f>[1]Свод_расходов!N29</f>
        <v>0</v>
      </c>
      <c r="O35" s="102">
        <f>[1]Свод_расходов!O29</f>
        <v>0</v>
      </c>
      <c r="P35" s="102">
        <f t="shared" si="4"/>
        <v>0</v>
      </c>
      <c r="Q35" s="102">
        <f>[1]Свод_расходов!Q29</f>
        <v>0</v>
      </c>
      <c r="R35" s="102">
        <f>[1]Свод_расходов!R29</f>
        <v>0</v>
      </c>
      <c r="S35" s="102">
        <f>[1]Свод_расходов!S29</f>
        <v>0</v>
      </c>
      <c r="T35" s="102">
        <f>[1]Свод_расходов!T29</f>
        <v>0</v>
      </c>
      <c r="U35" s="102">
        <f t="shared" si="5"/>
        <v>0</v>
      </c>
      <c r="V35" s="102">
        <f>[1]Свод_расходов!V29</f>
        <v>0</v>
      </c>
      <c r="W35" s="102">
        <f>[1]Свод_расходов!W29</f>
        <v>0</v>
      </c>
      <c r="X35" s="102">
        <f>[1]Свод_расходов!X29</f>
        <v>0</v>
      </c>
      <c r="Y35" s="102">
        <f>[1]Свод_расходов!Y29</f>
        <v>0</v>
      </c>
      <c r="Z35" s="102">
        <f>[1]Свод_расходов!Z29</f>
        <v>0</v>
      </c>
      <c r="AA35" s="102">
        <f>[1]Свод_расходов!AA29</f>
        <v>0</v>
      </c>
      <c r="AB35" s="102">
        <f>[1]Свод_расходов!AB29</f>
        <v>0</v>
      </c>
      <c r="AC35" s="102">
        <f>[1]Свод_расходов!AC29</f>
        <v>0</v>
      </c>
      <c r="AD35" s="102">
        <f t="shared" si="6"/>
        <v>0</v>
      </c>
      <c r="AE35" s="102">
        <f>[1]Свод_расходов!AE29</f>
        <v>0</v>
      </c>
      <c r="AF35" s="102">
        <f>[1]Свод_расходов!AF29</f>
        <v>0</v>
      </c>
      <c r="AG35" s="102">
        <f>SUM(AH35:AP35)</f>
        <v>0</v>
      </c>
      <c r="AH35" s="102">
        <f>[1]Свод_расходов!AH29</f>
        <v>0</v>
      </c>
      <c r="AI35" s="102">
        <f>[1]Свод_расходов!AI29</f>
        <v>0</v>
      </c>
      <c r="AJ35" s="102">
        <f>[1]Свод_расходов!AJ29</f>
        <v>0</v>
      </c>
      <c r="AK35" s="102">
        <f>[1]Свод_расходов!AK29</f>
        <v>0</v>
      </c>
      <c r="AL35" s="102">
        <f>[1]Свод_расходов!AL29</f>
        <v>0</v>
      </c>
      <c r="AM35" s="102">
        <f>[1]Свод_расходов!AM29</f>
        <v>0</v>
      </c>
      <c r="AN35" s="102">
        <f>[1]Свод_расходов!AN29</f>
        <v>0</v>
      </c>
      <c r="AO35" s="102">
        <f>[1]Свод_расходов!AO29</f>
        <v>0</v>
      </c>
      <c r="AP35" s="102">
        <f>[1]Свод_расходов!AP29</f>
        <v>0</v>
      </c>
      <c r="AQ35" s="102">
        <f t="shared" si="7"/>
        <v>12148578</v>
      </c>
      <c r="AR35" s="102">
        <f t="shared" si="8"/>
        <v>12148578</v>
      </c>
      <c r="AS35" s="102">
        <f>[1]Свод_расходов!AS29</f>
        <v>0</v>
      </c>
      <c r="AT35" s="102">
        <f>[1]Свод_расходов!AT29</f>
        <v>12148578</v>
      </c>
      <c r="AU35" s="102">
        <f>[1]Свод_расходов!AU29</f>
        <v>0</v>
      </c>
      <c r="AV35" s="102">
        <f t="shared" si="9"/>
        <v>0</v>
      </c>
      <c r="AW35" s="102">
        <f>[1]Свод_расходов!AW29</f>
        <v>0</v>
      </c>
      <c r="AX35" s="102">
        <f>[1]Свод_расходов!AX29</f>
        <v>0</v>
      </c>
      <c r="AY35" s="102">
        <f>[1]Свод_расходов!AY29</f>
        <v>0</v>
      </c>
      <c r="AZ35" s="102">
        <f t="shared" si="46"/>
        <v>0</v>
      </c>
      <c r="BA35" s="102">
        <f>[1]Свод_расходов!BA29</f>
        <v>0</v>
      </c>
      <c r="BB35" s="102">
        <f>[1]Свод_расходов!BB29</f>
        <v>0</v>
      </c>
      <c r="BC35" s="102">
        <v>0</v>
      </c>
      <c r="BD35" s="102">
        <f>BE35+BQ35</f>
        <v>0</v>
      </c>
      <c r="BE35" s="102">
        <f>BF35+BH35+BL35</f>
        <v>0</v>
      </c>
      <c r="BF35" s="102">
        <f>BG35</f>
        <v>0</v>
      </c>
      <c r="BG35" s="102">
        <v>0</v>
      </c>
      <c r="BH35" s="102">
        <f t="shared" si="50"/>
        <v>0</v>
      </c>
      <c r="BI35" s="102">
        <f>[1]Свод_расходов!BH29</f>
        <v>0</v>
      </c>
      <c r="BJ35" s="102">
        <f>[1]Свод_расходов!BI29</f>
        <v>0</v>
      </c>
      <c r="BK35" s="102">
        <f>[1]Свод_расходов!BJ29</f>
        <v>0</v>
      </c>
      <c r="BL35" s="102">
        <f t="shared" si="51"/>
        <v>0</v>
      </c>
      <c r="BM35" s="102"/>
      <c r="BN35" s="102">
        <f>[1]Свод_расходов!BK29</f>
        <v>0</v>
      </c>
      <c r="BO35" s="102"/>
      <c r="BP35" s="102">
        <f>[1]Свод_расходов!BQ29</f>
        <v>0</v>
      </c>
      <c r="BQ35" s="104">
        <f>[1]Свод_расходов!BL29</f>
        <v>0</v>
      </c>
    </row>
    <row r="36" spans="1:69" x14ac:dyDescent="0.2">
      <c r="A36" s="101"/>
      <c r="B36" s="102" t="s">
        <v>280</v>
      </c>
      <c r="C36" s="110" t="s">
        <v>282</v>
      </c>
      <c r="D36" s="102">
        <f>SUM(E36,BE36)</f>
        <v>11990717</v>
      </c>
      <c r="E36" s="102">
        <f>SUM(F36,AQ36)</f>
        <v>11990717</v>
      </c>
      <c r="F36" s="102">
        <f>SUM(G36:I36,P36,S36:U36,AD36)</f>
        <v>11990717</v>
      </c>
      <c r="G36" s="102">
        <f>[1]Свод_расходов!G30</f>
        <v>8303263</v>
      </c>
      <c r="H36" s="102">
        <f>[1]Свод_расходов!H30</f>
        <v>2007086</v>
      </c>
      <c r="I36" s="102">
        <f t="shared" si="3"/>
        <v>1299827</v>
      </c>
      <c r="J36" s="102">
        <f>[1]Свод_расходов!J30</f>
        <v>0</v>
      </c>
      <c r="K36" s="102">
        <f>[1]Свод_расходов!K30</f>
        <v>0</v>
      </c>
      <c r="L36" s="102">
        <f>[1]Свод_расходов!L30</f>
        <v>0</v>
      </c>
      <c r="M36" s="102">
        <f>[1]Свод_расходов!M30</f>
        <v>0</v>
      </c>
      <c r="N36" s="102">
        <f>[1]Свод_расходов!N30</f>
        <v>1200000</v>
      </c>
      <c r="O36" s="102">
        <f>[1]Свод_расходов!O30</f>
        <v>99827</v>
      </c>
      <c r="P36" s="102">
        <f t="shared" si="4"/>
        <v>0</v>
      </c>
      <c r="Q36" s="102">
        <f>[1]Свод_расходов!Q30</f>
        <v>0</v>
      </c>
      <c r="R36" s="102">
        <f>[1]Свод_расходов!R30</f>
        <v>0</v>
      </c>
      <c r="S36" s="102">
        <f>[1]Свод_расходов!S30</f>
        <v>0</v>
      </c>
      <c r="T36" s="102">
        <f>[1]Свод_расходов!T30</f>
        <v>6576</v>
      </c>
      <c r="U36" s="102">
        <f t="shared" si="5"/>
        <v>327040</v>
      </c>
      <c r="V36" s="102">
        <f>[1]Свод_расходов!V30</f>
        <v>13310</v>
      </c>
      <c r="W36" s="102">
        <f>[1]Свод_расходов!W30</f>
        <v>0</v>
      </c>
      <c r="X36" s="102">
        <f>[1]Свод_расходов!X30</f>
        <v>14369</v>
      </c>
      <c r="Y36" s="102">
        <f>[1]Свод_расходов!Y30</f>
        <v>240259</v>
      </c>
      <c r="Z36" s="102">
        <f>[1]Свод_расходов!Z30</f>
        <v>50526</v>
      </c>
      <c r="AA36" s="102">
        <f>[1]Свод_расходов!AA30</f>
        <v>0</v>
      </c>
      <c r="AB36" s="102">
        <f>[1]Свод_расходов!AB30</f>
        <v>0</v>
      </c>
      <c r="AC36" s="102">
        <f>[1]Свод_расходов!AC30</f>
        <v>8576</v>
      </c>
      <c r="AD36" s="102">
        <f t="shared" si="6"/>
        <v>46925</v>
      </c>
      <c r="AE36" s="102">
        <f>[1]Свод_расходов!AE30</f>
        <v>0</v>
      </c>
      <c r="AF36" s="102">
        <f>[1]Свод_расходов!AF30</f>
        <v>14175</v>
      </c>
      <c r="AG36" s="102">
        <f>SUM(AH36:AP36)</f>
        <v>32750</v>
      </c>
      <c r="AH36" s="102">
        <f>[1]Свод_расходов!AH30</f>
        <v>0</v>
      </c>
      <c r="AI36" s="102">
        <f>[1]Свод_расходов!AI30</f>
        <v>0</v>
      </c>
      <c r="AJ36" s="102">
        <f>[1]Свод_расходов!AJ30</f>
        <v>2000</v>
      </c>
      <c r="AK36" s="102">
        <f>[1]Свод_расходов!AK30</f>
        <v>0</v>
      </c>
      <c r="AL36" s="102">
        <f>[1]Свод_расходов!AL30</f>
        <v>0</v>
      </c>
      <c r="AM36" s="102">
        <f>[1]Свод_расходов!AM30</f>
        <v>750</v>
      </c>
      <c r="AN36" s="102">
        <f>[1]Свод_расходов!AN30</f>
        <v>0</v>
      </c>
      <c r="AO36" s="102">
        <f>[1]Свод_расходов!AO30</f>
        <v>0</v>
      </c>
      <c r="AP36" s="102">
        <f>[1]Свод_расходов!AP30</f>
        <v>30000</v>
      </c>
      <c r="AQ36" s="102">
        <f t="shared" si="7"/>
        <v>0</v>
      </c>
      <c r="AR36" s="102">
        <f t="shared" si="8"/>
        <v>0</v>
      </c>
      <c r="AS36" s="102">
        <f>[1]Свод_расходов!AS30</f>
        <v>0</v>
      </c>
      <c r="AT36" s="102">
        <f>[1]Свод_расходов!AT30</f>
        <v>0</v>
      </c>
      <c r="AU36" s="102">
        <f>[1]Свод_расходов!AU30</f>
        <v>0</v>
      </c>
      <c r="AV36" s="102">
        <f t="shared" si="9"/>
        <v>0</v>
      </c>
      <c r="AW36" s="102">
        <f>[1]Свод_расходов!AW30</f>
        <v>0</v>
      </c>
      <c r="AX36" s="102">
        <f>[1]Свод_расходов!AX30</f>
        <v>0</v>
      </c>
      <c r="AY36" s="102">
        <f>[1]Свод_расходов!AY30</f>
        <v>0</v>
      </c>
      <c r="AZ36" s="102">
        <f t="shared" si="46"/>
        <v>0</v>
      </c>
      <c r="BA36" s="102">
        <f>[1]Свод_расходов!BA30</f>
        <v>0</v>
      </c>
      <c r="BB36" s="102">
        <f>[1]Свод_расходов!BB30</f>
        <v>0</v>
      </c>
      <c r="BC36" s="102">
        <v>0</v>
      </c>
      <c r="BD36" s="102">
        <f t="shared" si="47"/>
        <v>0</v>
      </c>
      <c r="BE36" s="102">
        <f>BF36+BH36+BL36</f>
        <v>0</v>
      </c>
      <c r="BF36" s="102">
        <f t="shared" si="49"/>
        <v>0</v>
      </c>
      <c r="BG36" s="102">
        <f>[1]Свод_расходов!BG30</f>
        <v>0</v>
      </c>
      <c r="BH36" s="102">
        <f t="shared" si="50"/>
        <v>0</v>
      </c>
      <c r="BI36" s="102">
        <f>[1]Свод_расходов!BH30</f>
        <v>0</v>
      </c>
      <c r="BJ36" s="102">
        <f>[1]Свод_расходов!BI30</f>
        <v>0</v>
      </c>
      <c r="BK36" s="102">
        <f>[1]Свод_расходов!BJ30</f>
        <v>0</v>
      </c>
      <c r="BL36" s="102">
        <f t="shared" si="51"/>
        <v>0</v>
      </c>
      <c r="BM36" s="102"/>
      <c r="BN36" s="102">
        <f>[1]Свод_расходов!BK30</f>
        <v>0</v>
      </c>
      <c r="BO36" s="102"/>
      <c r="BP36" s="102"/>
      <c r="BQ36" s="104">
        <f>[1]Свод_расходов!BL30</f>
        <v>0</v>
      </c>
    </row>
    <row r="37" spans="1:69" x14ac:dyDescent="0.2">
      <c r="A37" s="97" t="s">
        <v>73</v>
      </c>
      <c r="B37" s="98"/>
      <c r="C37" s="99" t="s">
        <v>74</v>
      </c>
      <c r="D37" s="98">
        <f t="shared" ref="D37:BO37" si="53">D38+D40+D44+D50</f>
        <v>189763191</v>
      </c>
      <c r="E37" s="98">
        <f t="shared" si="53"/>
        <v>189510909</v>
      </c>
      <c r="F37" s="98">
        <f t="shared" si="53"/>
        <v>189510909</v>
      </c>
      <c r="G37" s="98">
        <f t="shared" si="53"/>
        <v>141618383</v>
      </c>
      <c r="H37" s="98">
        <f t="shared" si="53"/>
        <v>32983618</v>
      </c>
      <c r="I37" s="98">
        <f t="shared" si="53"/>
        <v>2647895</v>
      </c>
      <c r="J37" s="98">
        <f t="shared" si="53"/>
        <v>31363</v>
      </c>
      <c r="K37" s="98">
        <f t="shared" si="53"/>
        <v>170577</v>
      </c>
      <c r="L37" s="98">
        <f t="shared" si="53"/>
        <v>0</v>
      </c>
      <c r="M37" s="98">
        <f t="shared" si="53"/>
        <v>0</v>
      </c>
      <c r="N37" s="98">
        <f t="shared" si="53"/>
        <v>232340</v>
      </c>
      <c r="O37" s="98">
        <f t="shared" si="53"/>
        <v>2213615</v>
      </c>
      <c r="P37" s="98">
        <f t="shared" si="53"/>
        <v>0</v>
      </c>
      <c r="Q37" s="98">
        <f t="shared" si="53"/>
        <v>0</v>
      </c>
      <c r="R37" s="98">
        <f t="shared" si="53"/>
        <v>0</v>
      </c>
      <c r="S37" s="98">
        <f t="shared" si="53"/>
        <v>119377</v>
      </c>
      <c r="T37" s="98">
        <f t="shared" si="53"/>
        <v>297408</v>
      </c>
      <c r="U37" s="98">
        <f t="shared" si="53"/>
        <v>9363998</v>
      </c>
      <c r="V37" s="98">
        <f t="shared" si="53"/>
        <v>484354</v>
      </c>
      <c r="W37" s="98">
        <f t="shared" si="53"/>
        <v>6828153</v>
      </c>
      <c r="X37" s="98">
        <f t="shared" si="53"/>
        <v>858413</v>
      </c>
      <c r="Y37" s="98">
        <f t="shared" si="53"/>
        <v>1001822</v>
      </c>
      <c r="Z37" s="98">
        <f t="shared" si="53"/>
        <v>184714</v>
      </c>
      <c r="AA37" s="98">
        <f t="shared" si="53"/>
        <v>0</v>
      </c>
      <c r="AB37" s="98">
        <f t="shared" si="53"/>
        <v>0</v>
      </c>
      <c r="AC37" s="98">
        <f t="shared" si="53"/>
        <v>6542</v>
      </c>
      <c r="AD37" s="98">
        <f t="shared" si="53"/>
        <v>2480230</v>
      </c>
      <c r="AE37" s="98">
        <f t="shared" si="53"/>
        <v>61615</v>
      </c>
      <c r="AF37" s="98">
        <f t="shared" si="53"/>
        <v>1398635</v>
      </c>
      <c r="AG37" s="98">
        <f t="shared" si="53"/>
        <v>1019980</v>
      </c>
      <c r="AH37" s="98">
        <f t="shared" si="53"/>
        <v>0</v>
      </c>
      <c r="AI37" s="98">
        <f t="shared" si="53"/>
        <v>5475</v>
      </c>
      <c r="AJ37" s="98">
        <f t="shared" si="53"/>
        <v>4700</v>
      </c>
      <c r="AK37" s="98">
        <f t="shared" si="53"/>
        <v>35490</v>
      </c>
      <c r="AL37" s="98">
        <f t="shared" si="53"/>
        <v>0</v>
      </c>
      <c r="AM37" s="98">
        <f t="shared" si="53"/>
        <v>13800</v>
      </c>
      <c r="AN37" s="98">
        <f t="shared" si="53"/>
        <v>325115</v>
      </c>
      <c r="AO37" s="98">
        <f t="shared" si="53"/>
        <v>15000</v>
      </c>
      <c r="AP37" s="98">
        <f t="shared" si="53"/>
        <v>620400</v>
      </c>
      <c r="AQ37" s="98">
        <f t="shared" si="53"/>
        <v>0</v>
      </c>
      <c r="AR37" s="98">
        <f t="shared" si="53"/>
        <v>0</v>
      </c>
      <c r="AS37" s="98">
        <f t="shared" si="53"/>
        <v>0</v>
      </c>
      <c r="AT37" s="98">
        <f t="shared" si="53"/>
        <v>0</v>
      </c>
      <c r="AU37" s="98">
        <f t="shared" si="53"/>
        <v>0</v>
      </c>
      <c r="AV37" s="98">
        <f t="shared" si="53"/>
        <v>0</v>
      </c>
      <c r="AW37" s="98">
        <f t="shared" si="53"/>
        <v>0</v>
      </c>
      <c r="AX37" s="98">
        <f t="shared" si="53"/>
        <v>0</v>
      </c>
      <c r="AY37" s="98">
        <f t="shared" si="53"/>
        <v>0</v>
      </c>
      <c r="AZ37" s="98">
        <f t="shared" si="53"/>
        <v>0</v>
      </c>
      <c r="BA37" s="98">
        <f t="shared" si="53"/>
        <v>0</v>
      </c>
      <c r="BB37" s="98">
        <f t="shared" si="53"/>
        <v>0</v>
      </c>
      <c r="BC37" s="98">
        <f t="shared" si="53"/>
        <v>0</v>
      </c>
      <c r="BD37" s="98">
        <f t="shared" si="53"/>
        <v>252282</v>
      </c>
      <c r="BE37" s="98">
        <f t="shared" si="53"/>
        <v>252282</v>
      </c>
      <c r="BF37" s="98">
        <f t="shared" si="53"/>
        <v>252282</v>
      </c>
      <c r="BG37" s="98">
        <f t="shared" si="53"/>
        <v>252282</v>
      </c>
      <c r="BH37" s="98">
        <f t="shared" si="53"/>
        <v>0</v>
      </c>
      <c r="BI37" s="98">
        <f t="shared" si="53"/>
        <v>0</v>
      </c>
      <c r="BJ37" s="98">
        <f t="shared" si="53"/>
        <v>0</v>
      </c>
      <c r="BK37" s="98">
        <f t="shared" si="53"/>
        <v>0</v>
      </c>
      <c r="BL37" s="98">
        <f t="shared" si="53"/>
        <v>0</v>
      </c>
      <c r="BM37" s="98">
        <f t="shared" si="53"/>
        <v>0</v>
      </c>
      <c r="BN37" s="98">
        <f t="shared" si="53"/>
        <v>0</v>
      </c>
      <c r="BO37" s="98">
        <f t="shared" si="53"/>
        <v>0</v>
      </c>
      <c r="BP37" s="98">
        <f t="shared" ref="BP37:BQ37" si="54">BP38+BP40+BP44+BP50</f>
        <v>0</v>
      </c>
      <c r="BQ37" s="100">
        <f t="shared" si="54"/>
        <v>0</v>
      </c>
    </row>
    <row r="38" spans="1:69" x14ac:dyDescent="0.2">
      <c r="A38" s="97" t="s">
        <v>75</v>
      </c>
      <c r="B38" s="98"/>
      <c r="C38" s="108" t="s">
        <v>76</v>
      </c>
      <c r="D38" s="98">
        <f>D39</f>
        <v>60710937</v>
      </c>
      <c r="E38" s="98">
        <f t="shared" ref="E38:BQ38" si="55">E39</f>
        <v>60688037</v>
      </c>
      <c r="F38" s="98">
        <f t="shared" si="55"/>
        <v>60688037</v>
      </c>
      <c r="G38" s="98">
        <f t="shared" si="55"/>
        <v>44795552</v>
      </c>
      <c r="H38" s="98">
        <f t="shared" si="55"/>
        <v>10518473</v>
      </c>
      <c r="I38" s="98">
        <f t="shared" si="55"/>
        <v>980058</v>
      </c>
      <c r="J38" s="98">
        <f t="shared" si="55"/>
        <v>5567</v>
      </c>
      <c r="K38" s="98">
        <f t="shared" si="55"/>
        <v>75000</v>
      </c>
      <c r="L38" s="98">
        <f t="shared" si="55"/>
        <v>0</v>
      </c>
      <c r="M38" s="98">
        <f t="shared" si="55"/>
        <v>0</v>
      </c>
      <c r="N38" s="98">
        <f t="shared" si="55"/>
        <v>0</v>
      </c>
      <c r="O38" s="98">
        <f t="shared" si="55"/>
        <v>899491</v>
      </c>
      <c r="P38" s="98">
        <f t="shared" si="55"/>
        <v>0</v>
      </c>
      <c r="Q38" s="98">
        <f t="shared" si="55"/>
        <v>0</v>
      </c>
      <c r="R38" s="98">
        <f t="shared" si="55"/>
        <v>0</v>
      </c>
      <c r="S38" s="98">
        <f t="shared" si="55"/>
        <v>10000</v>
      </c>
      <c r="T38" s="98">
        <f t="shared" si="55"/>
        <v>47600</v>
      </c>
      <c r="U38" s="98">
        <f t="shared" si="55"/>
        <v>3877304</v>
      </c>
      <c r="V38" s="98">
        <f t="shared" si="55"/>
        <v>253255</v>
      </c>
      <c r="W38" s="98">
        <f t="shared" si="55"/>
        <v>2418956</v>
      </c>
      <c r="X38" s="98">
        <f t="shared" si="55"/>
        <v>481443</v>
      </c>
      <c r="Y38" s="98">
        <f t="shared" si="55"/>
        <v>629985</v>
      </c>
      <c r="Z38" s="98">
        <f t="shared" si="55"/>
        <v>93665</v>
      </c>
      <c r="AA38" s="98">
        <f t="shared" si="55"/>
        <v>0</v>
      </c>
      <c r="AB38" s="98">
        <f t="shared" si="55"/>
        <v>0</v>
      </c>
      <c r="AC38" s="98">
        <f t="shared" si="55"/>
        <v>0</v>
      </c>
      <c r="AD38" s="98">
        <f t="shared" si="55"/>
        <v>459050</v>
      </c>
      <c r="AE38" s="98">
        <f t="shared" si="55"/>
        <v>18750</v>
      </c>
      <c r="AF38" s="98">
        <f t="shared" si="55"/>
        <v>134000</v>
      </c>
      <c r="AG38" s="98">
        <f t="shared" si="55"/>
        <v>306300</v>
      </c>
      <c r="AH38" s="98">
        <f t="shared" si="55"/>
        <v>0</v>
      </c>
      <c r="AI38" s="98">
        <f t="shared" si="55"/>
        <v>0</v>
      </c>
      <c r="AJ38" s="98">
        <f t="shared" si="55"/>
        <v>1000</v>
      </c>
      <c r="AK38" s="98">
        <f t="shared" si="55"/>
        <v>0</v>
      </c>
      <c r="AL38" s="98">
        <f t="shared" si="55"/>
        <v>0</v>
      </c>
      <c r="AM38" s="98">
        <f t="shared" si="55"/>
        <v>5300</v>
      </c>
      <c r="AN38" s="98">
        <f t="shared" si="55"/>
        <v>0</v>
      </c>
      <c r="AO38" s="98">
        <f t="shared" si="55"/>
        <v>0</v>
      </c>
      <c r="AP38" s="98">
        <f t="shared" si="55"/>
        <v>300000</v>
      </c>
      <c r="AQ38" s="98">
        <f t="shared" si="55"/>
        <v>0</v>
      </c>
      <c r="AR38" s="98">
        <f t="shared" si="55"/>
        <v>0</v>
      </c>
      <c r="AS38" s="98">
        <f t="shared" si="55"/>
        <v>0</v>
      </c>
      <c r="AT38" s="98">
        <f t="shared" si="55"/>
        <v>0</v>
      </c>
      <c r="AU38" s="98">
        <f t="shared" si="55"/>
        <v>0</v>
      </c>
      <c r="AV38" s="98">
        <f t="shared" si="55"/>
        <v>0</v>
      </c>
      <c r="AW38" s="98">
        <f t="shared" si="55"/>
        <v>0</v>
      </c>
      <c r="AX38" s="98">
        <f t="shared" si="55"/>
        <v>0</v>
      </c>
      <c r="AY38" s="98">
        <f t="shared" si="55"/>
        <v>0</v>
      </c>
      <c r="AZ38" s="98">
        <f t="shared" si="55"/>
        <v>0</v>
      </c>
      <c r="BA38" s="98">
        <f t="shared" si="55"/>
        <v>0</v>
      </c>
      <c r="BB38" s="98">
        <f t="shared" si="55"/>
        <v>0</v>
      </c>
      <c r="BC38" s="98">
        <f t="shared" si="55"/>
        <v>0</v>
      </c>
      <c r="BD38" s="98">
        <f t="shared" si="55"/>
        <v>22900</v>
      </c>
      <c r="BE38" s="98">
        <f t="shared" si="55"/>
        <v>22900</v>
      </c>
      <c r="BF38" s="98">
        <f t="shared" si="55"/>
        <v>22900</v>
      </c>
      <c r="BG38" s="98">
        <f t="shared" si="55"/>
        <v>22900</v>
      </c>
      <c r="BH38" s="98">
        <f t="shared" si="55"/>
        <v>0</v>
      </c>
      <c r="BI38" s="98">
        <f t="shared" si="55"/>
        <v>0</v>
      </c>
      <c r="BJ38" s="98">
        <f t="shared" si="55"/>
        <v>0</v>
      </c>
      <c r="BK38" s="98">
        <f t="shared" si="55"/>
        <v>0</v>
      </c>
      <c r="BL38" s="98">
        <f t="shared" si="55"/>
        <v>0</v>
      </c>
      <c r="BM38" s="98">
        <f t="shared" si="55"/>
        <v>0</v>
      </c>
      <c r="BN38" s="98">
        <f t="shared" si="55"/>
        <v>0</v>
      </c>
      <c r="BO38" s="98">
        <f t="shared" si="55"/>
        <v>0</v>
      </c>
      <c r="BP38" s="98">
        <f t="shared" si="55"/>
        <v>0</v>
      </c>
      <c r="BQ38" s="100">
        <f t="shared" si="55"/>
        <v>0</v>
      </c>
    </row>
    <row r="39" spans="1:69" x14ac:dyDescent="0.2">
      <c r="A39" s="101"/>
      <c r="B39" s="102" t="s">
        <v>283</v>
      </c>
      <c r="C39" s="103" t="s">
        <v>284</v>
      </c>
      <c r="D39" s="102">
        <f>SUM(E39,BE39)</f>
        <v>60710937</v>
      </c>
      <c r="E39" s="102">
        <f>SUM(F39,AQ39)</f>
        <v>60688037</v>
      </c>
      <c r="F39" s="102">
        <f>SUM(G39:I39,P39,S39:U39,AD39)</f>
        <v>60688037</v>
      </c>
      <c r="G39" s="102">
        <f>[1]Свод_расходов!G35</f>
        <v>44795552</v>
      </c>
      <c r="H39" s="102">
        <f>[1]Свод_расходов!H35</f>
        <v>10518473</v>
      </c>
      <c r="I39" s="102">
        <f t="shared" si="3"/>
        <v>980058</v>
      </c>
      <c r="J39" s="102">
        <f>[1]Свод_расходов!J35</f>
        <v>5567</v>
      </c>
      <c r="K39" s="102">
        <f>[1]Свод_расходов!K35</f>
        <v>75000</v>
      </c>
      <c r="L39" s="102">
        <f>[1]Свод_расходов!L35</f>
        <v>0</v>
      </c>
      <c r="M39" s="102">
        <f>[1]Свод_расходов!M35</f>
        <v>0</v>
      </c>
      <c r="N39" s="102">
        <f>[1]Свод_расходов!N35</f>
        <v>0</v>
      </c>
      <c r="O39" s="102">
        <f>[1]Свод_расходов!O35</f>
        <v>899491</v>
      </c>
      <c r="P39" s="102">
        <f t="shared" si="4"/>
        <v>0</v>
      </c>
      <c r="Q39" s="102">
        <f>[1]Свод_расходов!Q35</f>
        <v>0</v>
      </c>
      <c r="R39" s="102">
        <f>[1]Свод_расходов!R35</f>
        <v>0</v>
      </c>
      <c r="S39" s="102">
        <f>[1]Свод_расходов!S35</f>
        <v>10000</v>
      </c>
      <c r="T39" s="102">
        <f>[1]Свод_расходов!T35</f>
        <v>47600</v>
      </c>
      <c r="U39" s="102">
        <f t="shared" si="5"/>
        <v>3877304</v>
      </c>
      <c r="V39" s="102">
        <f>[1]Свод_расходов!V35</f>
        <v>253255</v>
      </c>
      <c r="W39" s="102">
        <f>[1]Свод_расходов!W35</f>
        <v>2418956</v>
      </c>
      <c r="X39" s="102">
        <f>[1]Свод_расходов!X35</f>
        <v>481443</v>
      </c>
      <c r="Y39" s="102">
        <f>[1]Свод_расходов!Y35</f>
        <v>629985</v>
      </c>
      <c r="Z39" s="102">
        <f>[1]Свод_расходов!Z35</f>
        <v>93665</v>
      </c>
      <c r="AA39" s="102">
        <f>[1]Свод_расходов!AA35</f>
        <v>0</v>
      </c>
      <c r="AB39" s="102">
        <f>[1]Свод_расходов!AB35</f>
        <v>0</v>
      </c>
      <c r="AC39" s="102">
        <f>[1]Свод_расходов!AC35</f>
        <v>0</v>
      </c>
      <c r="AD39" s="102">
        <f t="shared" si="6"/>
        <v>459050</v>
      </c>
      <c r="AE39" s="102">
        <f>[1]Свод_расходов!AE35</f>
        <v>18750</v>
      </c>
      <c r="AF39" s="102">
        <f>[1]Свод_расходов!AF35</f>
        <v>134000</v>
      </c>
      <c r="AG39" s="102">
        <f>SUM(AH39:AP39)</f>
        <v>306300</v>
      </c>
      <c r="AH39" s="102">
        <f>[1]Свод_расходов!AH35</f>
        <v>0</v>
      </c>
      <c r="AI39" s="102">
        <f>[1]Свод_расходов!AI35</f>
        <v>0</v>
      </c>
      <c r="AJ39" s="102">
        <f>[1]Свод_расходов!AJ35</f>
        <v>1000</v>
      </c>
      <c r="AK39" s="102">
        <f>[1]Свод_расходов!AK35</f>
        <v>0</v>
      </c>
      <c r="AL39" s="102">
        <f>[1]Свод_расходов!AL35</f>
        <v>0</v>
      </c>
      <c r="AM39" s="102">
        <f>[1]Свод_расходов!AM35</f>
        <v>5300</v>
      </c>
      <c r="AN39" s="102">
        <f>[1]Свод_расходов!AN35</f>
        <v>0</v>
      </c>
      <c r="AO39" s="102">
        <f>[1]Свод_расходов!AO35</f>
        <v>0</v>
      </c>
      <c r="AP39" s="102">
        <f>[1]Свод_расходов!AP35</f>
        <v>300000</v>
      </c>
      <c r="AQ39" s="102">
        <f t="shared" si="7"/>
        <v>0</v>
      </c>
      <c r="AR39" s="102">
        <f t="shared" si="8"/>
        <v>0</v>
      </c>
      <c r="AS39" s="102">
        <f>[1]Свод_расходов!AS35</f>
        <v>0</v>
      </c>
      <c r="AT39" s="102">
        <f>[1]Свод_расходов!AT35</f>
        <v>0</v>
      </c>
      <c r="AU39" s="102">
        <f>[1]Свод_расходов!AU35</f>
        <v>0</v>
      </c>
      <c r="AV39" s="102">
        <f t="shared" si="9"/>
        <v>0</v>
      </c>
      <c r="AW39" s="102">
        <f>[1]Свод_расходов!AW35</f>
        <v>0</v>
      </c>
      <c r="AX39" s="102">
        <f>[1]Свод_расходов!AX35</f>
        <v>0</v>
      </c>
      <c r="AY39" s="102">
        <f>[1]Свод_расходов!AY35</f>
        <v>0</v>
      </c>
      <c r="AZ39" s="102">
        <f>BA39+BB39+BC39</f>
        <v>0</v>
      </c>
      <c r="BA39" s="102">
        <f>[1]Свод_расходов!BA35</f>
        <v>0</v>
      </c>
      <c r="BB39" s="102">
        <f>[1]Свод_расходов!BB35</f>
        <v>0</v>
      </c>
      <c r="BC39" s="102">
        <f>[1]Свод_расходов!BC35</f>
        <v>0</v>
      </c>
      <c r="BD39" s="102">
        <f t="shared" ref="BD39" si="56">BE39+BQ39</f>
        <v>22900</v>
      </c>
      <c r="BE39" s="102">
        <f>BF39+BH39+BL39</f>
        <v>22900</v>
      </c>
      <c r="BF39" s="102">
        <f>BG39</f>
        <v>22900</v>
      </c>
      <c r="BG39" s="102">
        <f>[1]Свод_расходов!BG35</f>
        <v>22900</v>
      </c>
      <c r="BH39" s="102">
        <f>BI39+BJ39+BK39</f>
        <v>0</v>
      </c>
      <c r="BI39" s="102">
        <f>[1]Свод_расходов!BH35</f>
        <v>0</v>
      </c>
      <c r="BJ39" s="102">
        <f>[1]Свод_расходов!BI35</f>
        <v>0</v>
      </c>
      <c r="BK39" s="102">
        <f>[1]Свод_расходов!BJ35</f>
        <v>0</v>
      </c>
      <c r="BL39" s="102">
        <f>BM39+BN39+BO39+BP39</f>
        <v>0</v>
      </c>
      <c r="BM39" s="102"/>
      <c r="BN39" s="102">
        <f>[1]Свод_расходов!BO35</f>
        <v>0</v>
      </c>
      <c r="BO39" s="102"/>
      <c r="BP39" s="102"/>
      <c r="BQ39" s="104">
        <f>[1]Свод_расходов!BL35</f>
        <v>0</v>
      </c>
    </row>
    <row r="40" spans="1:69" x14ac:dyDescent="0.2">
      <c r="A40" s="97" t="s">
        <v>77</v>
      </c>
      <c r="B40" s="98"/>
      <c r="C40" s="108" t="s">
        <v>78</v>
      </c>
      <c r="D40" s="98">
        <f>D41+D42+D43</f>
        <v>86899029</v>
      </c>
      <c r="E40" s="98">
        <f t="shared" ref="E40:BQ40" si="57">E41+E42+E43</f>
        <v>86821640</v>
      </c>
      <c r="F40" s="98">
        <f t="shared" si="57"/>
        <v>86821640</v>
      </c>
      <c r="G40" s="98">
        <f t="shared" si="57"/>
        <v>65216582</v>
      </c>
      <c r="H40" s="98">
        <f t="shared" si="57"/>
        <v>15217256</v>
      </c>
      <c r="I40" s="98">
        <f t="shared" si="57"/>
        <v>984780</v>
      </c>
      <c r="J40" s="98">
        <f t="shared" si="57"/>
        <v>17796</v>
      </c>
      <c r="K40" s="98">
        <f t="shared" si="57"/>
        <v>20000</v>
      </c>
      <c r="L40" s="98">
        <f t="shared" si="57"/>
        <v>0</v>
      </c>
      <c r="M40" s="98">
        <f t="shared" si="57"/>
        <v>0</v>
      </c>
      <c r="N40" s="98">
        <f t="shared" si="57"/>
        <v>10380</v>
      </c>
      <c r="O40" s="98">
        <f t="shared" si="57"/>
        <v>936604</v>
      </c>
      <c r="P40" s="98">
        <f t="shared" si="57"/>
        <v>0</v>
      </c>
      <c r="Q40" s="98">
        <f t="shared" si="57"/>
        <v>0</v>
      </c>
      <c r="R40" s="98">
        <f t="shared" si="57"/>
        <v>0</v>
      </c>
      <c r="S40" s="98">
        <f t="shared" si="57"/>
        <v>20000</v>
      </c>
      <c r="T40" s="98">
        <f t="shared" si="57"/>
        <v>126910</v>
      </c>
      <c r="U40" s="98">
        <f t="shared" si="57"/>
        <v>4174697</v>
      </c>
      <c r="V40" s="98">
        <f t="shared" si="57"/>
        <v>166913</v>
      </c>
      <c r="W40" s="98">
        <f t="shared" si="57"/>
        <v>3389892</v>
      </c>
      <c r="X40" s="98">
        <f t="shared" si="57"/>
        <v>261670</v>
      </c>
      <c r="Y40" s="98">
        <f t="shared" si="57"/>
        <v>298681</v>
      </c>
      <c r="Z40" s="98">
        <f t="shared" si="57"/>
        <v>57541</v>
      </c>
      <c r="AA40" s="98">
        <f t="shared" si="57"/>
        <v>0</v>
      </c>
      <c r="AB40" s="98">
        <f t="shared" si="57"/>
        <v>0</v>
      </c>
      <c r="AC40" s="98">
        <f t="shared" si="57"/>
        <v>0</v>
      </c>
      <c r="AD40" s="98">
        <f t="shared" si="57"/>
        <v>1081415</v>
      </c>
      <c r="AE40" s="98">
        <f t="shared" si="57"/>
        <v>26500</v>
      </c>
      <c r="AF40" s="98">
        <f t="shared" si="57"/>
        <v>478000</v>
      </c>
      <c r="AG40" s="98">
        <f t="shared" si="57"/>
        <v>576915</v>
      </c>
      <c r="AH40" s="98">
        <f t="shared" si="57"/>
        <v>0</v>
      </c>
      <c r="AI40" s="98">
        <f t="shared" si="57"/>
        <v>0</v>
      </c>
      <c r="AJ40" s="98">
        <f t="shared" si="57"/>
        <v>1500</v>
      </c>
      <c r="AK40" s="98">
        <f t="shared" si="57"/>
        <v>33500</v>
      </c>
      <c r="AL40" s="98">
        <f t="shared" si="57"/>
        <v>0</v>
      </c>
      <c r="AM40" s="98">
        <f t="shared" si="57"/>
        <v>8500</v>
      </c>
      <c r="AN40" s="98">
        <f t="shared" si="57"/>
        <v>322515</v>
      </c>
      <c r="AO40" s="98">
        <f t="shared" si="57"/>
        <v>0</v>
      </c>
      <c r="AP40" s="98">
        <f t="shared" si="57"/>
        <v>210900</v>
      </c>
      <c r="AQ40" s="98">
        <f t="shared" si="57"/>
        <v>0</v>
      </c>
      <c r="AR40" s="98">
        <f t="shared" si="57"/>
        <v>0</v>
      </c>
      <c r="AS40" s="98">
        <f t="shared" si="57"/>
        <v>0</v>
      </c>
      <c r="AT40" s="98">
        <f t="shared" si="57"/>
        <v>0</v>
      </c>
      <c r="AU40" s="98">
        <f t="shared" si="57"/>
        <v>0</v>
      </c>
      <c r="AV40" s="98">
        <f t="shared" si="57"/>
        <v>0</v>
      </c>
      <c r="AW40" s="98">
        <f t="shared" si="57"/>
        <v>0</v>
      </c>
      <c r="AX40" s="98">
        <f t="shared" si="57"/>
        <v>0</v>
      </c>
      <c r="AY40" s="98">
        <f t="shared" si="57"/>
        <v>0</v>
      </c>
      <c r="AZ40" s="98">
        <f t="shared" si="57"/>
        <v>0</v>
      </c>
      <c r="BA40" s="98">
        <f t="shared" si="57"/>
        <v>0</v>
      </c>
      <c r="BB40" s="98">
        <f t="shared" si="57"/>
        <v>0</v>
      </c>
      <c r="BC40" s="98">
        <f t="shared" si="57"/>
        <v>0</v>
      </c>
      <c r="BD40" s="98">
        <f t="shared" si="57"/>
        <v>77389</v>
      </c>
      <c r="BE40" s="98">
        <f t="shared" si="57"/>
        <v>77389</v>
      </c>
      <c r="BF40" s="98">
        <f t="shared" si="57"/>
        <v>77389</v>
      </c>
      <c r="BG40" s="98">
        <f t="shared" si="57"/>
        <v>77389</v>
      </c>
      <c r="BH40" s="98">
        <f t="shared" si="57"/>
        <v>0</v>
      </c>
      <c r="BI40" s="98">
        <f t="shared" si="57"/>
        <v>0</v>
      </c>
      <c r="BJ40" s="98">
        <f t="shared" si="57"/>
        <v>0</v>
      </c>
      <c r="BK40" s="98">
        <f t="shared" si="57"/>
        <v>0</v>
      </c>
      <c r="BL40" s="98">
        <f t="shared" si="57"/>
        <v>0</v>
      </c>
      <c r="BM40" s="98">
        <f t="shared" si="57"/>
        <v>0</v>
      </c>
      <c r="BN40" s="98">
        <f t="shared" si="57"/>
        <v>0</v>
      </c>
      <c r="BO40" s="98">
        <f t="shared" si="57"/>
        <v>0</v>
      </c>
      <c r="BP40" s="98">
        <f t="shared" si="57"/>
        <v>0</v>
      </c>
      <c r="BQ40" s="100">
        <f t="shared" si="57"/>
        <v>0</v>
      </c>
    </row>
    <row r="41" spans="1:69" x14ac:dyDescent="0.2">
      <c r="A41" s="101"/>
      <c r="B41" s="102" t="s">
        <v>285</v>
      </c>
      <c r="C41" s="105" t="s">
        <v>286</v>
      </c>
      <c r="D41" s="102">
        <f>SUM(E41,BE41)</f>
        <v>77126442</v>
      </c>
      <c r="E41" s="102">
        <f>SUM(F41,AQ41)</f>
        <v>77066442</v>
      </c>
      <c r="F41" s="102">
        <f>SUM(G41:I41,P41,S41:U41,AD41)</f>
        <v>77066442</v>
      </c>
      <c r="G41" s="102">
        <f>[1]Свод_расходов!G37</f>
        <v>58114356</v>
      </c>
      <c r="H41" s="102">
        <f>[1]Свод_расходов!H37</f>
        <v>13527248</v>
      </c>
      <c r="I41" s="102">
        <f t="shared" si="3"/>
        <v>763135</v>
      </c>
      <c r="J41" s="102">
        <f>[1]Свод_расходов!J37</f>
        <v>16342</v>
      </c>
      <c r="K41" s="102">
        <f>[1]Свод_расходов!K37</f>
        <v>0</v>
      </c>
      <c r="L41" s="102">
        <f>[1]Свод_расходов!L37</f>
        <v>0</v>
      </c>
      <c r="M41" s="102">
        <f>[1]Свод_расходов!M37</f>
        <v>0</v>
      </c>
      <c r="N41" s="102">
        <f>[1]Свод_расходов!N37</f>
        <v>10380</v>
      </c>
      <c r="O41" s="102">
        <f>[1]Свод_расходов!O37</f>
        <v>736413</v>
      </c>
      <c r="P41" s="102">
        <f t="shared" si="4"/>
        <v>0</v>
      </c>
      <c r="Q41" s="102">
        <f>[1]Свод_расходов!Q37</f>
        <v>0</v>
      </c>
      <c r="R41" s="102">
        <f>[1]Свод_расходов!R37</f>
        <v>0</v>
      </c>
      <c r="S41" s="102">
        <f>[1]Свод_расходов!S37</f>
        <v>20000</v>
      </c>
      <c r="T41" s="102">
        <f>[1]Свод_расходов!T37</f>
        <v>100616</v>
      </c>
      <c r="U41" s="102">
        <f t="shared" si="5"/>
        <v>3722453</v>
      </c>
      <c r="V41" s="102">
        <f>[1]Свод_расходов!V37</f>
        <v>140663</v>
      </c>
      <c r="W41" s="102">
        <f>[1]Свод_расходов!W37</f>
        <v>3035895</v>
      </c>
      <c r="X41" s="102">
        <f>[1]Свод_расходов!X37</f>
        <v>231705</v>
      </c>
      <c r="Y41" s="102">
        <f>[1]Свод_расходов!Y37</f>
        <v>259590</v>
      </c>
      <c r="Z41" s="102">
        <f>[1]Свод_расходов!Z37</f>
        <v>54600</v>
      </c>
      <c r="AA41" s="102">
        <f>[1]Свод_расходов!AA37</f>
        <v>0</v>
      </c>
      <c r="AB41" s="102">
        <f>[1]Свод_расходов!AB37</f>
        <v>0</v>
      </c>
      <c r="AC41" s="102">
        <f>[1]Свод_расходов!AC37</f>
        <v>0</v>
      </c>
      <c r="AD41" s="102">
        <f t="shared" si="6"/>
        <v>818634</v>
      </c>
      <c r="AE41" s="102">
        <f>[1]Свод_расходов!AE37</f>
        <v>22000</v>
      </c>
      <c r="AF41" s="102">
        <f>[1]Свод_расходов!AF37</f>
        <v>380000</v>
      </c>
      <c r="AG41" s="102">
        <f>SUM(AH41:AP41)</f>
        <v>416634</v>
      </c>
      <c r="AH41" s="102">
        <f>[1]Свод_расходов!AH37</f>
        <v>0</v>
      </c>
      <c r="AI41" s="102">
        <f>[1]Свод_расходов!AI37</f>
        <v>0</v>
      </c>
      <c r="AJ41" s="102">
        <f>[1]Свод_расходов!AJ37</f>
        <v>1000</v>
      </c>
      <c r="AK41" s="102">
        <f>[1]Свод_расходов!AK37</f>
        <v>30000</v>
      </c>
      <c r="AL41" s="102">
        <f>[1]Свод_расходов!AL37</f>
        <v>0</v>
      </c>
      <c r="AM41" s="102">
        <f>[1]Свод_расходов!AM37</f>
        <v>7000</v>
      </c>
      <c r="AN41" s="102">
        <f>[1]Свод_расходов!AN37</f>
        <v>218634</v>
      </c>
      <c r="AO41" s="102">
        <f>[1]Свод_расходов!AO37</f>
        <v>0</v>
      </c>
      <c r="AP41" s="102">
        <f>[1]Свод_расходов!AP37</f>
        <v>160000</v>
      </c>
      <c r="AQ41" s="102">
        <f t="shared" si="7"/>
        <v>0</v>
      </c>
      <c r="AR41" s="102">
        <f t="shared" si="8"/>
        <v>0</v>
      </c>
      <c r="AS41" s="102">
        <f>[1]Свод_расходов!AS37</f>
        <v>0</v>
      </c>
      <c r="AT41" s="102">
        <f>[1]Свод_расходов!AT37</f>
        <v>0</v>
      </c>
      <c r="AU41" s="102">
        <f>[1]Свод_расходов!AU37</f>
        <v>0</v>
      </c>
      <c r="AV41" s="102">
        <f t="shared" si="9"/>
        <v>0</v>
      </c>
      <c r="AW41" s="102">
        <f>[1]Свод_расходов!AW37</f>
        <v>0</v>
      </c>
      <c r="AX41" s="102">
        <f>[1]Свод_расходов!AX37</f>
        <v>0</v>
      </c>
      <c r="AY41" s="102">
        <f>[1]Свод_расходов!AY37</f>
        <v>0</v>
      </c>
      <c r="AZ41" s="102">
        <f t="shared" ref="AZ41:AZ43" si="58">BA41+BB41+BC41</f>
        <v>0</v>
      </c>
      <c r="BA41" s="102">
        <f>[1]Свод_расходов!BA37</f>
        <v>0</v>
      </c>
      <c r="BB41" s="102">
        <f>[1]Свод_расходов!BB37</f>
        <v>0</v>
      </c>
      <c r="BC41" s="102">
        <f>[1]Свод_расходов!BC37</f>
        <v>0</v>
      </c>
      <c r="BD41" s="102">
        <f t="shared" ref="BD41:BD43" si="59">BE41+BQ41</f>
        <v>60000</v>
      </c>
      <c r="BE41" s="102">
        <f t="shared" ref="BE41:BE43" si="60">BF41+BH41+BL41</f>
        <v>60000</v>
      </c>
      <c r="BF41" s="102">
        <f t="shared" ref="BF41:BF43" si="61">BG41</f>
        <v>60000</v>
      </c>
      <c r="BG41" s="102">
        <f>[1]Свод_расходов!BG37</f>
        <v>60000</v>
      </c>
      <c r="BH41" s="102">
        <f t="shared" ref="BH41:BH43" si="62">BI41+BJ41+BK41</f>
        <v>0</v>
      </c>
      <c r="BI41" s="102">
        <f>[1]Свод_расходов!BH37</f>
        <v>0</v>
      </c>
      <c r="BJ41" s="102">
        <f>[1]Свод_расходов!BI37</f>
        <v>0</v>
      </c>
      <c r="BK41" s="102">
        <f>[1]Свод_расходов!BJ37</f>
        <v>0</v>
      </c>
      <c r="BL41" s="102">
        <f t="shared" ref="BL41:BL43" si="63">BM41+BN41+BO41+BP41</f>
        <v>0</v>
      </c>
      <c r="BM41" s="102"/>
      <c r="BN41" s="102">
        <f>[1]Свод_расходов!BO37</f>
        <v>0</v>
      </c>
      <c r="BO41" s="102"/>
      <c r="BP41" s="102"/>
      <c r="BQ41" s="104">
        <f>[1]Свод_расходов!BL37</f>
        <v>0</v>
      </c>
    </row>
    <row r="42" spans="1:69" x14ac:dyDescent="0.2">
      <c r="A42" s="101"/>
      <c r="B42" s="102" t="s">
        <v>287</v>
      </c>
      <c r="C42" s="105" t="s">
        <v>288</v>
      </c>
      <c r="D42" s="102">
        <f>SUM(E42,BE42)</f>
        <v>2601217</v>
      </c>
      <c r="E42" s="102">
        <f>SUM(F42,AQ42)</f>
        <v>2591217</v>
      </c>
      <c r="F42" s="102">
        <f>SUM(G42:I42,P42,S42:U42,AD42)</f>
        <v>2591217</v>
      </c>
      <c r="G42" s="102">
        <f>[1]Свод_расходов!G38</f>
        <v>1832829</v>
      </c>
      <c r="H42" s="102">
        <f>[1]Свод_расходов!H38</f>
        <v>433367</v>
      </c>
      <c r="I42" s="102">
        <f t="shared" si="3"/>
        <v>51521</v>
      </c>
      <c r="J42" s="102">
        <f>[1]Свод_расходов!J38</f>
        <v>646</v>
      </c>
      <c r="K42" s="102">
        <f>[1]Свод_расходов!K38</f>
        <v>0</v>
      </c>
      <c r="L42" s="102">
        <f>[1]Свод_расходов!L38</f>
        <v>0</v>
      </c>
      <c r="M42" s="102">
        <f>[1]Свод_расходов!M38</f>
        <v>0</v>
      </c>
      <c r="N42" s="102">
        <f>[1]Свод_расходов!N38</f>
        <v>0</v>
      </c>
      <c r="O42" s="102">
        <f>[1]Свод_расходов!O38</f>
        <v>50875</v>
      </c>
      <c r="P42" s="102">
        <f t="shared" si="4"/>
        <v>0</v>
      </c>
      <c r="Q42" s="102">
        <f>[1]Свод_расходов!Q38</f>
        <v>0</v>
      </c>
      <c r="R42" s="102">
        <f>[1]Свод_расходов!R38</f>
        <v>0</v>
      </c>
      <c r="S42" s="102">
        <f>[1]Свод_расходов!S38</f>
        <v>0</v>
      </c>
      <c r="T42" s="102">
        <f>[1]Свод_расходов!T38</f>
        <v>9575</v>
      </c>
      <c r="U42" s="102">
        <f t="shared" si="5"/>
        <v>229425</v>
      </c>
      <c r="V42" s="102">
        <f>[1]Свод_расходов!V38</f>
        <v>11250</v>
      </c>
      <c r="W42" s="102">
        <f>[1]Свод_расходов!W38</f>
        <v>189267</v>
      </c>
      <c r="X42" s="102">
        <f>[1]Свод_расходов!X38</f>
        <v>10745</v>
      </c>
      <c r="Y42" s="102">
        <f>[1]Свод_расходов!Y38</f>
        <v>17183</v>
      </c>
      <c r="Z42" s="102">
        <f>[1]Свод_расходов!Z38</f>
        <v>980</v>
      </c>
      <c r="AA42" s="102">
        <f>[1]Свод_расходов!AA38</f>
        <v>0</v>
      </c>
      <c r="AB42" s="102">
        <f>[1]Свод_расходов!AB38</f>
        <v>0</v>
      </c>
      <c r="AC42" s="102">
        <f>[1]Свод_расходов!AC38</f>
        <v>0</v>
      </c>
      <c r="AD42" s="102">
        <f t="shared" si="6"/>
        <v>34500</v>
      </c>
      <c r="AE42" s="102">
        <f>[1]Свод_расходов!AE38</f>
        <v>3000</v>
      </c>
      <c r="AF42" s="102">
        <f>[1]Свод_расходов!AF38</f>
        <v>18000</v>
      </c>
      <c r="AG42" s="102">
        <f>SUM(AH42:AP42)</f>
        <v>13500</v>
      </c>
      <c r="AH42" s="102">
        <f>[1]Свод_расходов!AH38</f>
        <v>0</v>
      </c>
      <c r="AI42" s="102">
        <f>[1]Свод_расходов!AI38</f>
        <v>0</v>
      </c>
      <c r="AJ42" s="102">
        <f>[1]Свод_расходов!AJ38</f>
        <v>500</v>
      </c>
      <c r="AK42" s="102">
        <f>[1]Свод_расходов!AK38</f>
        <v>3500</v>
      </c>
      <c r="AL42" s="102">
        <f>[1]Свод_расходов!AL38</f>
        <v>0</v>
      </c>
      <c r="AM42" s="102">
        <f>[1]Свод_расходов!AM38</f>
        <v>1500</v>
      </c>
      <c r="AN42" s="102">
        <f>[1]Свод_расходов!AN38</f>
        <v>0</v>
      </c>
      <c r="AO42" s="102">
        <f>[1]Свод_расходов!AO38</f>
        <v>0</v>
      </c>
      <c r="AP42" s="102">
        <f>[1]Свод_расходов!AP38</f>
        <v>8000</v>
      </c>
      <c r="AQ42" s="102">
        <f t="shared" si="7"/>
        <v>0</v>
      </c>
      <c r="AR42" s="102">
        <f t="shared" si="8"/>
        <v>0</v>
      </c>
      <c r="AS42" s="102">
        <f>[1]Свод_расходов!AS38</f>
        <v>0</v>
      </c>
      <c r="AT42" s="102">
        <f>[1]Свод_расходов!AT38</f>
        <v>0</v>
      </c>
      <c r="AU42" s="102">
        <f>[1]Свод_расходов!AU38</f>
        <v>0</v>
      </c>
      <c r="AV42" s="102">
        <f t="shared" si="9"/>
        <v>0</v>
      </c>
      <c r="AW42" s="102">
        <f>[1]Свод_расходов!AW38</f>
        <v>0</v>
      </c>
      <c r="AX42" s="102">
        <f>[1]Свод_расходов!AX38</f>
        <v>0</v>
      </c>
      <c r="AY42" s="102">
        <f>[1]Свод_расходов!AY38</f>
        <v>0</v>
      </c>
      <c r="AZ42" s="102">
        <f t="shared" si="58"/>
        <v>0</v>
      </c>
      <c r="BA42" s="102">
        <f>[1]Свод_расходов!BA38</f>
        <v>0</v>
      </c>
      <c r="BB42" s="102">
        <f>[1]Свод_расходов!BB38</f>
        <v>0</v>
      </c>
      <c r="BC42" s="102">
        <f>[1]Свод_расходов!BC38</f>
        <v>0</v>
      </c>
      <c r="BD42" s="102">
        <f t="shared" si="59"/>
        <v>10000</v>
      </c>
      <c r="BE42" s="102">
        <f t="shared" si="60"/>
        <v>10000</v>
      </c>
      <c r="BF42" s="102">
        <f t="shared" si="61"/>
        <v>10000</v>
      </c>
      <c r="BG42" s="102">
        <f>[1]Свод_расходов!BG38</f>
        <v>10000</v>
      </c>
      <c r="BH42" s="102">
        <f t="shared" si="62"/>
        <v>0</v>
      </c>
      <c r="BI42" s="102">
        <f>[1]Свод_расходов!BH38</f>
        <v>0</v>
      </c>
      <c r="BJ42" s="102">
        <f>[1]Свод_расходов!BI38</f>
        <v>0</v>
      </c>
      <c r="BK42" s="102">
        <f>[1]Свод_расходов!BJ38</f>
        <v>0</v>
      </c>
      <c r="BL42" s="102">
        <f t="shared" si="63"/>
        <v>0</v>
      </c>
      <c r="BM42" s="102"/>
      <c r="BN42" s="102">
        <f>[1]Свод_расходов!BK38</f>
        <v>0</v>
      </c>
      <c r="BO42" s="102"/>
      <c r="BP42" s="102"/>
      <c r="BQ42" s="104">
        <f>[1]Свод_расходов!BL38</f>
        <v>0</v>
      </c>
    </row>
    <row r="43" spans="1:69" x14ac:dyDescent="0.2">
      <c r="A43" s="101"/>
      <c r="B43" s="102" t="s">
        <v>289</v>
      </c>
      <c r="C43" s="105" t="s">
        <v>290</v>
      </c>
      <c r="D43" s="102">
        <f>SUM(E43,BE43)</f>
        <v>7171370</v>
      </c>
      <c r="E43" s="102">
        <f>SUM(F43,AQ43)</f>
        <v>7163981</v>
      </c>
      <c r="F43" s="102">
        <f>SUM(G43:I43,P43,S43:U43,AD43)</f>
        <v>7163981</v>
      </c>
      <c r="G43" s="102">
        <f>[1]Свод_расходов!G39</f>
        <v>5269397</v>
      </c>
      <c r="H43" s="102">
        <f>[1]Свод_расходов!H39</f>
        <v>1256641</v>
      </c>
      <c r="I43" s="102">
        <f t="shared" si="3"/>
        <v>170124</v>
      </c>
      <c r="J43" s="102">
        <f>[1]Свод_расходов!J39</f>
        <v>808</v>
      </c>
      <c r="K43" s="102">
        <f>[1]Свод_расходов!K39</f>
        <v>20000</v>
      </c>
      <c r="L43" s="102">
        <f>[1]Свод_расходов!L39</f>
        <v>0</v>
      </c>
      <c r="M43" s="102">
        <f>[1]Свод_расходов!M39</f>
        <v>0</v>
      </c>
      <c r="N43" s="102">
        <f>[1]Свод_расходов!N39</f>
        <v>0</v>
      </c>
      <c r="O43" s="102">
        <f>[1]Свод_расходов!O39</f>
        <v>149316</v>
      </c>
      <c r="P43" s="102">
        <f t="shared" si="4"/>
        <v>0</v>
      </c>
      <c r="Q43" s="102">
        <f>[1]Свод_расходов!Q39</f>
        <v>0</v>
      </c>
      <c r="R43" s="102">
        <f>[1]Свод_расходов!R39</f>
        <v>0</v>
      </c>
      <c r="S43" s="102">
        <f>[1]Свод_расходов!S39</f>
        <v>0</v>
      </c>
      <c r="T43" s="102">
        <f>[1]Свод_расходов!T39</f>
        <v>16719</v>
      </c>
      <c r="U43" s="102">
        <f t="shared" si="5"/>
        <v>222819</v>
      </c>
      <c r="V43" s="102">
        <f>[1]Свод_расходов!V39</f>
        <v>15000</v>
      </c>
      <c r="W43" s="102">
        <f>[1]Свод_расходов!W39</f>
        <v>164730</v>
      </c>
      <c r="X43" s="102">
        <f>[1]Свод_расходов!X39</f>
        <v>19220</v>
      </c>
      <c r="Y43" s="102">
        <f>[1]Свод_расходов!Y39</f>
        <v>21908</v>
      </c>
      <c r="Z43" s="102">
        <f>[1]Свод_расходов!Z39</f>
        <v>1961</v>
      </c>
      <c r="AA43" s="102">
        <f>[1]Свод_расходов!AA39</f>
        <v>0</v>
      </c>
      <c r="AB43" s="102">
        <f>[1]Свод_расходов!AB39</f>
        <v>0</v>
      </c>
      <c r="AC43" s="102">
        <f>[1]Свод_расходов!AC39</f>
        <v>0</v>
      </c>
      <c r="AD43" s="102">
        <f t="shared" si="6"/>
        <v>228281</v>
      </c>
      <c r="AE43" s="102">
        <f>[1]Свод_расходов!AE39</f>
        <v>1500</v>
      </c>
      <c r="AF43" s="102">
        <f>[1]Свод_расходов!AF39</f>
        <v>80000</v>
      </c>
      <c r="AG43" s="102">
        <f>SUM(AH43:AP43)</f>
        <v>146781</v>
      </c>
      <c r="AH43" s="102">
        <f>[1]Свод_расходов!AH39</f>
        <v>0</v>
      </c>
      <c r="AI43" s="102">
        <f>[1]Свод_расходов!AI39</f>
        <v>0</v>
      </c>
      <c r="AJ43" s="102">
        <f>[1]Свод_расходов!AJ39</f>
        <v>0</v>
      </c>
      <c r="AK43" s="102">
        <f>[1]Свод_расходов!AK39</f>
        <v>0</v>
      </c>
      <c r="AL43" s="102">
        <f>[1]Свод_расходов!AL39</f>
        <v>0</v>
      </c>
      <c r="AM43" s="102">
        <f>[1]Свод_расходов!AM39</f>
        <v>0</v>
      </c>
      <c r="AN43" s="102">
        <f>[1]Свод_расходов!AN39</f>
        <v>103881</v>
      </c>
      <c r="AO43" s="102">
        <f>[1]Свод_расходов!AO39</f>
        <v>0</v>
      </c>
      <c r="AP43" s="102">
        <f>[1]Свод_расходов!AP39</f>
        <v>42900</v>
      </c>
      <c r="AQ43" s="102">
        <f t="shared" si="7"/>
        <v>0</v>
      </c>
      <c r="AR43" s="102">
        <f t="shared" si="8"/>
        <v>0</v>
      </c>
      <c r="AS43" s="102">
        <f>[1]Свод_расходов!AS39</f>
        <v>0</v>
      </c>
      <c r="AT43" s="102">
        <f>[1]Свод_расходов!AT39</f>
        <v>0</v>
      </c>
      <c r="AU43" s="102">
        <f>[1]Свод_расходов!AU39</f>
        <v>0</v>
      </c>
      <c r="AV43" s="102">
        <f t="shared" si="9"/>
        <v>0</v>
      </c>
      <c r="AW43" s="102">
        <f>[1]Свод_расходов!AW39</f>
        <v>0</v>
      </c>
      <c r="AX43" s="102">
        <f>[1]Свод_расходов!AX39</f>
        <v>0</v>
      </c>
      <c r="AY43" s="102">
        <f>[1]Свод_расходов!AY39</f>
        <v>0</v>
      </c>
      <c r="AZ43" s="102">
        <f t="shared" si="58"/>
        <v>0</v>
      </c>
      <c r="BA43" s="102">
        <f>[1]Свод_расходов!BA39</f>
        <v>0</v>
      </c>
      <c r="BB43" s="102">
        <f>[1]Свод_расходов!BB39</f>
        <v>0</v>
      </c>
      <c r="BC43" s="102">
        <f>[1]Свод_расходов!BC39</f>
        <v>0</v>
      </c>
      <c r="BD43" s="102">
        <f t="shared" si="59"/>
        <v>7389</v>
      </c>
      <c r="BE43" s="102">
        <f t="shared" si="60"/>
        <v>7389</v>
      </c>
      <c r="BF43" s="102">
        <f t="shared" si="61"/>
        <v>7389</v>
      </c>
      <c r="BG43" s="102">
        <f>[1]Свод_расходов!BG39</f>
        <v>7389</v>
      </c>
      <c r="BH43" s="102">
        <f t="shared" si="62"/>
        <v>0</v>
      </c>
      <c r="BI43" s="102">
        <f>[1]Свод_расходов!BH39</f>
        <v>0</v>
      </c>
      <c r="BJ43" s="102">
        <f>[1]Свод_расходов!BI39</f>
        <v>0</v>
      </c>
      <c r="BK43" s="102">
        <f>[1]Свод_расходов!BJ39</f>
        <v>0</v>
      </c>
      <c r="BL43" s="102">
        <f t="shared" si="63"/>
        <v>0</v>
      </c>
      <c r="BM43" s="102"/>
      <c r="BN43" s="102">
        <f>[1]Свод_расходов!BK39</f>
        <v>0</v>
      </c>
      <c r="BO43" s="102"/>
      <c r="BP43" s="102"/>
      <c r="BQ43" s="104">
        <f>[1]Свод_расходов!BL39</f>
        <v>0</v>
      </c>
    </row>
    <row r="44" spans="1:69" ht="25.5" customHeight="1" x14ac:dyDescent="0.2">
      <c r="A44" s="97" t="s">
        <v>79</v>
      </c>
      <c r="B44" s="98"/>
      <c r="C44" s="108" t="s">
        <v>80</v>
      </c>
      <c r="D44" s="98">
        <f>D45+D46+D47+D48+D49</f>
        <v>40687557</v>
      </c>
      <c r="E44" s="98">
        <f t="shared" ref="E44:BP44" si="64">E45+E46+E47+E48+E49</f>
        <v>40541564</v>
      </c>
      <c r="F44" s="98">
        <f t="shared" si="64"/>
        <v>40541564</v>
      </c>
      <c r="G44" s="98">
        <f t="shared" si="64"/>
        <v>30511436</v>
      </c>
      <c r="H44" s="98">
        <f t="shared" si="64"/>
        <v>6988905</v>
      </c>
      <c r="I44" s="98">
        <f t="shared" si="64"/>
        <v>600811</v>
      </c>
      <c r="J44" s="98">
        <f t="shared" si="64"/>
        <v>8000</v>
      </c>
      <c r="K44" s="98">
        <f t="shared" si="64"/>
        <v>75577</v>
      </c>
      <c r="L44" s="98">
        <f t="shared" si="64"/>
        <v>0</v>
      </c>
      <c r="M44" s="98">
        <f t="shared" si="64"/>
        <v>0</v>
      </c>
      <c r="N44" s="98">
        <f t="shared" si="64"/>
        <v>184714</v>
      </c>
      <c r="O44" s="98">
        <f t="shared" si="64"/>
        <v>332520</v>
      </c>
      <c r="P44" s="98">
        <f t="shared" si="64"/>
        <v>0</v>
      </c>
      <c r="Q44" s="98">
        <f t="shared" si="64"/>
        <v>0</v>
      </c>
      <c r="R44" s="98">
        <f t="shared" si="64"/>
        <v>0</v>
      </c>
      <c r="S44" s="98">
        <f t="shared" si="64"/>
        <v>89377</v>
      </c>
      <c r="T44" s="98">
        <f t="shared" si="64"/>
        <v>106698</v>
      </c>
      <c r="U44" s="98">
        <f t="shared" si="64"/>
        <v>1311997</v>
      </c>
      <c r="V44" s="98">
        <f t="shared" si="64"/>
        <v>64186</v>
      </c>
      <c r="W44" s="98">
        <f t="shared" si="64"/>
        <v>1019305</v>
      </c>
      <c r="X44" s="98">
        <f t="shared" si="64"/>
        <v>115300</v>
      </c>
      <c r="Y44" s="98">
        <f t="shared" si="64"/>
        <v>73156</v>
      </c>
      <c r="Z44" s="98">
        <f t="shared" si="64"/>
        <v>33508</v>
      </c>
      <c r="AA44" s="98">
        <f t="shared" si="64"/>
        <v>0</v>
      </c>
      <c r="AB44" s="98">
        <f t="shared" si="64"/>
        <v>0</v>
      </c>
      <c r="AC44" s="98">
        <f t="shared" si="64"/>
        <v>6542</v>
      </c>
      <c r="AD44" s="98">
        <f t="shared" si="64"/>
        <v>932340</v>
      </c>
      <c r="AE44" s="98">
        <f t="shared" si="64"/>
        <v>15365</v>
      </c>
      <c r="AF44" s="98">
        <f t="shared" si="64"/>
        <v>786635</v>
      </c>
      <c r="AG44" s="98">
        <f t="shared" si="64"/>
        <v>130340</v>
      </c>
      <c r="AH44" s="98">
        <f t="shared" si="64"/>
        <v>0</v>
      </c>
      <c r="AI44" s="98">
        <f t="shared" si="64"/>
        <v>0</v>
      </c>
      <c r="AJ44" s="98">
        <f t="shared" si="64"/>
        <v>2000</v>
      </c>
      <c r="AK44" s="98">
        <f t="shared" si="64"/>
        <v>1990</v>
      </c>
      <c r="AL44" s="98">
        <f t="shared" si="64"/>
        <v>0</v>
      </c>
      <c r="AM44" s="98">
        <f t="shared" si="64"/>
        <v>0</v>
      </c>
      <c r="AN44" s="98">
        <f t="shared" si="64"/>
        <v>2600</v>
      </c>
      <c r="AO44" s="98">
        <f t="shared" si="64"/>
        <v>15000</v>
      </c>
      <c r="AP44" s="98">
        <f t="shared" si="64"/>
        <v>108750</v>
      </c>
      <c r="AQ44" s="98">
        <f t="shared" si="64"/>
        <v>0</v>
      </c>
      <c r="AR44" s="98">
        <f t="shared" si="64"/>
        <v>0</v>
      </c>
      <c r="AS44" s="98">
        <f t="shared" si="64"/>
        <v>0</v>
      </c>
      <c r="AT44" s="98">
        <f t="shared" si="64"/>
        <v>0</v>
      </c>
      <c r="AU44" s="98">
        <f t="shared" si="64"/>
        <v>0</v>
      </c>
      <c r="AV44" s="98">
        <f t="shared" si="64"/>
        <v>0</v>
      </c>
      <c r="AW44" s="98">
        <f t="shared" si="64"/>
        <v>0</v>
      </c>
      <c r="AX44" s="98">
        <f t="shared" si="64"/>
        <v>0</v>
      </c>
      <c r="AY44" s="98">
        <f t="shared" si="64"/>
        <v>0</v>
      </c>
      <c r="AZ44" s="98">
        <f t="shared" si="64"/>
        <v>0</v>
      </c>
      <c r="BA44" s="98">
        <f t="shared" si="64"/>
        <v>0</v>
      </c>
      <c r="BB44" s="98">
        <f t="shared" si="64"/>
        <v>0</v>
      </c>
      <c r="BC44" s="98">
        <f t="shared" si="64"/>
        <v>0</v>
      </c>
      <c r="BD44" s="98">
        <f t="shared" si="64"/>
        <v>145993</v>
      </c>
      <c r="BE44" s="98">
        <f t="shared" si="64"/>
        <v>145993</v>
      </c>
      <c r="BF44" s="98">
        <f t="shared" si="64"/>
        <v>145993</v>
      </c>
      <c r="BG44" s="98">
        <f t="shared" si="64"/>
        <v>145993</v>
      </c>
      <c r="BH44" s="98">
        <f t="shared" si="64"/>
        <v>0</v>
      </c>
      <c r="BI44" s="98">
        <f t="shared" si="64"/>
        <v>0</v>
      </c>
      <c r="BJ44" s="98">
        <f t="shared" si="64"/>
        <v>0</v>
      </c>
      <c r="BK44" s="98">
        <f t="shared" si="64"/>
        <v>0</v>
      </c>
      <c r="BL44" s="98">
        <f t="shared" si="64"/>
        <v>0</v>
      </c>
      <c r="BM44" s="98">
        <f t="shared" si="64"/>
        <v>0</v>
      </c>
      <c r="BN44" s="98">
        <f t="shared" si="64"/>
        <v>0</v>
      </c>
      <c r="BO44" s="98">
        <f t="shared" si="64"/>
        <v>0</v>
      </c>
      <c r="BP44" s="98">
        <f t="shared" si="64"/>
        <v>0</v>
      </c>
      <c r="BQ44" s="98">
        <f t="shared" ref="BQ44" si="65">BQ45+BQ46+BQ47+BQ48+BQ49</f>
        <v>0</v>
      </c>
    </row>
    <row r="45" spans="1:69" x14ac:dyDescent="0.2">
      <c r="A45" s="101"/>
      <c r="B45" s="102" t="s">
        <v>291</v>
      </c>
      <c r="C45" s="103" t="s">
        <v>292</v>
      </c>
      <c r="D45" s="102">
        <f t="shared" ref="D45:D49" si="66">SUM(E45,BE45)</f>
        <v>7554367</v>
      </c>
      <c r="E45" s="102">
        <f t="shared" ref="E45:E49" si="67">SUM(F45,AQ45)</f>
        <v>7544367</v>
      </c>
      <c r="F45" s="102">
        <f t="shared" ref="F45:F49" si="68">SUM(G45:I45,P45,S45:U45,AD45)</f>
        <v>7544367</v>
      </c>
      <c r="G45" s="102">
        <f>[1]Свод_расходов!G41</f>
        <v>5697529</v>
      </c>
      <c r="H45" s="102">
        <f>[1]Свод_расходов!H41</f>
        <v>1323371</v>
      </c>
      <c r="I45" s="102">
        <f t="shared" si="3"/>
        <v>56192</v>
      </c>
      <c r="J45" s="102">
        <f>[1]Свод_расходов!J41</f>
        <v>0</v>
      </c>
      <c r="K45" s="102">
        <f>[1]Свод_расходов!K41</f>
        <v>0</v>
      </c>
      <c r="L45" s="102">
        <f>[1]Свод_расходов!L41</f>
        <v>0</v>
      </c>
      <c r="M45" s="102">
        <f>[1]Свод_расходов!M41</f>
        <v>0</v>
      </c>
      <c r="N45" s="102">
        <f>[1]Свод_расходов!N41</f>
        <v>0</v>
      </c>
      <c r="O45" s="102">
        <f>[1]Свод_расходов!O41</f>
        <v>56192</v>
      </c>
      <c r="P45" s="102">
        <f t="shared" si="4"/>
        <v>0</v>
      </c>
      <c r="Q45" s="102">
        <f>[1]Свод_расходов!Q41</f>
        <v>0</v>
      </c>
      <c r="R45" s="102">
        <f>[1]Свод_расходов!R41</f>
        <v>0</v>
      </c>
      <c r="S45" s="102">
        <f>[1]Свод_расходов!S41</f>
        <v>0</v>
      </c>
      <c r="T45" s="102">
        <f>[1]Свод_расходов!T41</f>
        <v>22066</v>
      </c>
      <c r="U45" s="102">
        <f t="shared" si="5"/>
        <v>426969</v>
      </c>
      <c r="V45" s="102">
        <f>[1]Свод_расходов!V41</f>
        <v>45235</v>
      </c>
      <c r="W45" s="102">
        <f>[1]Свод_расходов!W41</f>
        <v>339841</v>
      </c>
      <c r="X45" s="102">
        <f>[1]Свод_расходов!X41</f>
        <v>20829</v>
      </c>
      <c r="Y45" s="102">
        <f>[1]Свод_расходов!Y41</f>
        <v>13246</v>
      </c>
      <c r="Z45" s="102">
        <f>[1]Свод_расходов!Z41</f>
        <v>7818</v>
      </c>
      <c r="AA45" s="102">
        <f>[1]Свод_расходов!AA41</f>
        <v>0</v>
      </c>
      <c r="AB45" s="102">
        <f>[1]Свод_расходов!AB41</f>
        <v>0</v>
      </c>
      <c r="AC45" s="102">
        <f>[1]Свод_расходов!AC41</f>
        <v>0</v>
      </c>
      <c r="AD45" s="102">
        <f t="shared" si="6"/>
        <v>18240</v>
      </c>
      <c r="AE45" s="102">
        <f>[1]Свод_расходов!AE41</f>
        <v>2250</v>
      </c>
      <c r="AF45" s="102">
        <f>[1]Свод_расходов!AF41</f>
        <v>15000</v>
      </c>
      <c r="AG45" s="102">
        <f t="shared" ref="AG45:AG49" si="69">SUM(AH45:AP45)</f>
        <v>990</v>
      </c>
      <c r="AH45" s="102">
        <f>[1]Свод_расходов!AH41</f>
        <v>0</v>
      </c>
      <c r="AI45" s="102">
        <f>[1]Свод_расходов!AI41</f>
        <v>0</v>
      </c>
      <c r="AJ45" s="102">
        <f>[1]Свод_расходов!AJ41</f>
        <v>0</v>
      </c>
      <c r="AK45" s="102">
        <f>[1]Свод_расходов!AK41</f>
        <v>990</v>
      </c>
      <c r="AL45" s="102">
        <f>[1]Свод_расходов!AL41</f>
        <v>0</v>
      </c>
      <c r="AM45" s="102">
        <f>[1]Свод_расходов!AM41</f>
        <v>0</v>
      </c>
      <c r="AN45" s="102">
        <f>[1]Свод_расходов!AN41</f>
        <v>0</v>
      </c>
      <c r="AO45" s="102">
        <f>[1]Свод_расходов!AO41</f>
        <v>0</v>
      </c>
      <c r="AP45" s="102">
        <f>[1]Свод_расходов!AP41</f>
        <v>0</v>
      </c>
      <c r="AQ45" s="102">
        <f t="shared" si="7"/>
        <v>0</v>
      </c>
      <c r="AR45" s="102">
        <f t="shared" si="8"/>
        <v>0</v>
      </c>
      <c r="AS45" s="102">
        <f>[1]Свод_расходов!AS41</f>
        <v>0</v>
      </c>
      <c r="AT45" s="102">
        <f>[1]Свод_расходов!AT41</f>
        <v>0</v>
      </c>
      <c r="AU45" s="102">
        <f>[1]Свод_расходов!AU41</f>
        <v>0</v>
      </c>
      <c r="AV45" s="102">
        <f t="shared" si="9"/>
        <v>0</v>
      </c>
      <c r="AW45" s="102">
        <f>[1]Свод_расходов!AW41</f>
        <v>0</v>
      </c>
      <c r="AX45" s="102">
        <f>[1]Свод_расходов!AX41</f>
        <v>0</v>
      </c>
      <c r="AY45" s="102">
        <f>[1]Свод_расходов!AY41</f>
        <v>0</v>
      </c>
      <c r="AZ45" s="102">
        <f t="shared" ref="AZ45:AZ49" si="70">BA45+BB45+BC45</f>
        <v>0</v>
      </c>
      <c r="BA45" s="102">
        <f>[1]Свод_расходов!BA41</f>
        <v>0</v>
      </c>
      <c r="BB45" s="102">
        <f>[1]Свод_расходов!BB41</f>
        <v>0</v>
      </c>
      <c r="BC45" s="102">
        <f>[1]Свод_расходов!BC41</f>
        <v>0</v>
      </c>
      <c r="BD45" s="102">
        <f t="shared" ref="BD45:BD49" si="71">BE45+BQ45</f>
        <v>10000</v>
      </c>
      <c r="BE45" s="102">
        <f t="shared" ref="BE45:BE49" si="72">BF45+BH45+BL45</f>
        <v>10000</v>
      </c>
      <c r="BF45" s="102">
        <f t="shared" ref="BF45:BF49" si="73">BG45</f>
        <v>10000</v>
      </c>
      <c r="BG45" s="102">
        <f>[1]Свод_расходов!BG41</f>
        <v>10000</v>
      </c>
      <c r="BH45" s="102">
        <f t="shared" ref="BH45:BH49" si="74">BI45+BJ45+BK45</f>
        <v>0</v>
      </c>
      <c r="BI45" s="102">
        <f>[1]Свод_расходов!BH41</f>
        <v>0</v>
      </c>
      <c r="BJ45" s="102">
        <f>[1]Свод_расходов!BI41</f>
        <v>0</v>
      </c>
      <c r="BK45" s="102">
        <f>[1]Свод_расходов!BJ41</f>
        <v>0</v>
      </c>
      <c r="BL45" s="102">
        <f t="shared" ref="BL45" si="75">SUM(BM45:BP45)</f>
        <v>0</v>
      </c>
      <c r="BM45" s="102"/>
      <c r="BN45" s="102">
        <f>[1]Свод_расходов!BO41</f>
        <v>0</v>
      </c>
      <c r="BO45" s="102"/>
      <c r="BP45" s="102"/>
      <c r="BQ45" s="104">
        <f>[1]Свод_расходов!BL41</f>
        <v>0</v>
      </c>
    </row>
    <row r="46" spans="1:69" x14ac:dyDescent="0.2">
      <c r="A46" s="101"/>
      <c r="B46" s="102" t="s">
        <v>291</v>
      </c>
      <c r="C46" s="103" t="s">
        <v>293</v>
      </c>
      <c r="D46" s="102">
        <f t="shared" si="66"/>
        <v>9819680</v>
      </c>
      <c r="E46" s="102">
        <f t="shared" si="67"/>
        <v>9817437</v>
      </c>
      <c r="F46" s="102">
        <f t="shared" si="68"/>
        <v>9817437</v>
      </c>
      <c r="G46" s="102">
        <f>[1]Свод_расходов!G42</f>
        <v>7799454</v>
      </c>
      <c r="H46" s="102">
        <f>[1]Свод_расходов!H42</f>
        <v>1747841</v>
      </c>
      <c r="I46" s="102">
        <f t="shared" si="3"/>
        <v>18410</v>
      </c>
      <c r="J46" s="102">
        <f>[1]Свод_расходов!J42</f>
        <v>0</v>
      </c>
      <c r="K46" s="102">
        <f>[1]Свод_расходов!K42</f>
        <v>367</v>
      </c>
      <c r="L46" s="102">
        <f>[1]Свод_расходов!L42</f>
        <v>0</v>
      </c>
      <c r="M46" s="102">
        <f>[1]Свод_расходов!M42</f>
        <v>0</v>
      </c>
      <c r="N46" s="102">
        <f>[1]Свод_расходов!N42</f>
        <v>462</v>
      </c>
      <c r="O46" s="102">
        <f>[1]Свод_расходов!O42</f>
        <v>17581</v>
      </c>
      <c r="P46" s="102">
        <f t="shared" si="4"/>
        <v>0</v>
      </c>
      <c r="Q46" s="102">
        <f>[1]Свод_расходов!Q42</f>
        <v>0</v>
      </c>
      <c r="R46" s="102">
        <f>[1]Свод_расходов!R42</f>
        <v>0</v>
      </c>
      <c r="S46" s="102">
        <f>[1]Свод_расходов!S42</f>
        <v>0</v>
      </c>
      <c r="T46" s="102">
        <f>[1]Свод_расходов!T42</f>
        <v>10200</v>
      </c>
      <c r="U46" s="102">
        <f t="shared" si="5"/>
        <v>231157</v>
      </c>
      <c r="V46" s="102">
        <f>[1]Свод_расходов!V42</f>
        <v>326</v>
      </c>
      <c r="W46" s="102">
        <f>[1]Свод_расходов!W42</f>
        <v>201534</v>
      </c>
      <c r="X46" s="102">
        <f>[1]Свод_расходов!X42</f>
        <v>15179</v>
      </c>
      <c r="Y46" s="102">
        <f>[1]Свод_расходов!Y42</f>
        <v>10537</v>
      </c>
      <c r="Z46" s="102">
        <f>[1]Свод_расходов!Z42</f>
        <v>3581</v>
      </c>
      <c r="AA46" s="102">
        <f>[1]Свод_расходов!AA42</f>
        <v>0</v>
      </c>
      <c r="AB46" s="102">
        <f>[1]Свод_расходов!AB42</f>
        <v>0</v>
      </c>
      <c r="AC46" s="102">
        <f>[1]Свод_расходов!AC42</f>
        <v>0</v>
      </c>
      <c r="AD46" s="102">
        <f t="shared" si="6"/>
        <v>10375</v>
      </c>
      <c r="AE46" s="102">
        <f>[1]Свод_расходов!AE42</f>
        <v>5990</v>
      </c>
      <c r="AF46" s="102">
        <f>[1]Свод_расходов!AF42</f>
        <v>2885</v>
      </c>
      <c r="AG46" s="102">
        <f t="shared" si="69"/>
        <v>1500</v>
      </c>
      <c r="AH46" s="102">
        <f>[1]Свод_расходов!AH42</f>
        <v>0</v>
      </c>
      <c r="AI46" s="102">
        <f>[1]Свод_расходов!AI42</f>
        <v>0</v>
      </c>
      <c r="AJ46" s="102">
        <f>[1]Свод_расходов!AJ42</f>
        <v>500</v>
      </c>
      <c r="AK46" s="102">
        <f>[1]Свод_расходов!AK42</f>
        <v>1000</v>
      </c>
      <c r="AL46" s="102">
        <f>[1]Свод_расходов!AL42</f>
        <v>0</v>
      </c>
      <c r="AM46" s="102">
        <f>[1]Свод_расходов!AM42</f>
        <v>0</v>
      </c>
      <c r="AN46" s="102">
        <f>[1]Свод_расходов!AN42</f>
        <v>0</v>
      </c>
      <c r="AO46" s="102">
        <f>[1]Свод_расходов!AO42</f>
        <v>0</v>
      </c>
      <c r="AP46" s="102">
        <f>[1]Свод_расходов!AP42</f>
        <v>0</v>
      </c>
      <c r="AQ46" s="102">
        <f t="shared" si="7"/>
        <v>0</v>
      </c>
      <c r="AR46" s="102">
        <f t="shared" si="8"/>
        <v>0</v>
      </c>
      <c r="AS46" s="102">
        <f>[1]Свод_расходов!AS42</f>
        <v>0</v>
      </c>
      <c r="AT46" s="102">
        <f>[1]Свод_расходов!AT42</f>
        <v>0</v>
      </c>
      <c r="AU46" s="102">
        <f>[1]Свод_расходов!AU42</f>
        <v>0</v>
      </c>
      <c r="AV46" s="102">
        <f t="shared" si="9"/>
        <v>0</v>
      </c>
      <c r="AW46" s="102">
        <f>[1]Свод_расходов!AW42</f>
        <v>0</v>
      </c>
      <c r="AX46" s="102">
        <f>[1]Свод_расходов!AX42</f>
        <v>0</v>
      </c>
      <c r="AY46" s="102">
        <f>[1]Свод_расходов!AY42</f>
        <v>0</v>
      </c>
      <c r="AZ46" s="102">
        <f t="shared" si="70"/>
        <v>0</v>
      </c>
      <c r="BA46" s="102">
        <f>[1]Свод_расходов!BA42</f>
        <v>0</v>
      </c>
      <c r="BB46" s="102">
        <f>[1]Свод_расходов!BB42</f>
        <v>0</v>
      </c>
      <c r="BC46" s="102">
        <f>[1]Свод_расходов!BC42</f>
        <v>0</v>
      </c>
      <c r="BD46" s="102">
        <f t="shared" si="71"/>
        <v>2243</v>
      </c>
      <c r="BE46" s="102">
        <f t="shared" si="72"/>
        <v>2243</v>
      </c>
      <c r="BF46" s="102">
        <f t="shared" si="73"/>
        <v>2243</v>
      </c>
      <c r="BG46" s="102">
        <f>[1]Свод_расходов!BG42</f>
        <v>2243</v>
      </c>
      <c r="BH46" s="102">
        <f t="shared" si="74"/>
        <v>0</v>
      </c>
      <c r="BI46" s="102">
        <f>[1]Свод_расходов!BH42</f>
        <v>0</v>
      </c>
      <c r="BJ46" s="102">
        <f>[1]Свод_расходов!BI42</f>
        <v>0</v>
      </c>
      <c r="BK46" s="102">
        <f>[1]Свод_расходов!BJ42</f>
        <v>0</v>
      </c>
      <c r="BL46" s="102">
        <f t="shared" ref="BL46:BL49" si="76">BM46+BN46+BO46+BP46</f>
        <v>0</v>
      </c>
      <c r="BM46" s="102"/>
      <c r="BN46" s="102">
        <f>[1]Свод_расходов!BK42</f>
        <v>0</v>
      </c>
      <c r="BO46" s="102"/>
      <c r="BP46" s="102"/>
      <c r="BQ46" s="104">
        <f>[1]Свод_расходов!BL42</f>
        <v>0</v>
      </c>
    </row>
    <row r="47" spans="1:69" x14ac:dyDescent="0.2">
      <c r="A47" s="101"/>
      <c r="B47" s="102" t="s">
        <v>291</v>
      </c>
      <c r="C47" s="103" t="s">
        <v>294</v>
      </c>
      <c r="D47" s="102">
        <f t="shared" si="66"/>
        <v>16936034</v>
      </c>
      <c r="E47" s="102">
        <f t="shared" si="67"/>
        <v>16831034</v>
      </c>
      <c r="F47" s="102">
        <f t="shared" si="68"/>
        <v>16831034</v>
      </c>
      <c r="G47" s="102">
        <f>[1]Свод_расходов!G43</f>
        <v>12146453</v>
      </c>
      <c r="H47" s="102">
        <f>[1]Свод_расходов!H43</f>
        <v>2806553</v>
      </c>
      <c r="I47" s="102">
        <f t="shared" si="3"/>
        <v>371525</v>
      </c>
      <c r="J47" s="102">
        <f>[1]Свод_расходов!J43</f>
        <v>8000</v>
      </c>
      <c r="K47" s="102">
        <f>[1]Свод_расходов!K43</f>
        <v>55210</v>
      </c>
      <c r="L47" s="102">
        <f>[1]Свод_расходов!L43</f>
        <v>0</v>
      </c>
      <c r="M47" s="102">
        <f>[1]Свод_расходов!M43</f>
        <v>0</v>
      </c>
      <c r="N47" s="102">
        <f>[1]Свод_расходов!N43</f>
        <v>105815</v>
      </c>
      <c r="O47" s="102">
        <f>[1]Свод_расходов!O43</f>
        <v>202500</v>
      </c>
      <c r="P47" s="102">
        <f t="shared" si="4"/>
        <v>0</v>
      </c>
      <c r="Q47" s="102">
        <f>[1]Свод_расходов!Q43</f>
        <v>0</v>
      </c>
      <c r="R47" s="102">
        <f>[1]Свод_расходов!R43</f>
        <v>0</v>
      </c>
      <c r="S47" s="102">
        <f>[1]Свод_расходов!S43</f>
        <v>89377</v>
      </c>
      <c r="T47" s="102">
        <f>[1]Свод_расходов!T43</f>
        <v>39716</v>
      </c>
      <c r="U47" s="102">
        <f t="shared" si="5"/>
        <v>494935</v>
      </c>
      <c r="V47" s="102">
        <f>[1]Свод_расходов!V43</f>
        <v>16125</v>
      </c>
      <c r="W47" s="102">
        <f>[1]Свод_расходов!W43</f>
        <v>368299</v>
      </c>
      <c r="X47" s="102">
        <f>[1]Свод_расходов!X43</f>
        <v>46198</v>
      </c>
      <c r="Y47" s="102">
        <f>[1]Свод_расходов!Y43</f>
        <v>37623</v>
      </c>
      <c r="Z47" s="102">
        <f>[1]Свод_расходов!Z43</f>
        <v>20148</v>
      </c>
      <c r="AA47" s="102">
        <f>[1]Свод_расходов!AA43</f>
        <v>0</v>
      </c>
      <c r="AB47" s="102">
        <f>[1]Свод_расходов!AB43</f>
        <v>0</v>
      </c>
      <c r="AC47" s="102">
        <f>[1]Свод_расходов!AC43</f>
        <v>6542</v>
      </c>
      <c r="AD47" s="102">
        <f t="shared" si="6"/>
        <v>882475</v>
      </c>
      <c r="AE47" s="102">
        <f>[1]Свод_расходов!AE43</f>
        <v>6375</v>
      </c>
      <c r="AF47" s="102">
        <f>[1]Свод_расходов!AF43</f>
        <v>761250</v>
      </c>
      <c r="AG47" s="102">
        <f t="shared" si="69"/>
        <v>114850</v>
      </c>
      <c r="AH47" s="102">
        <f>[1]Свод_расходов!AH43</f>
        <v>0</v>
      </c>
      <c r="AI47" s="102">
        <f>[1]Свод_расходов!AI43</f>
        <v>0</v>
      </c>
      <c r="AJ47" s="102">
        <f>[1]Свод_расходов!AJ43</f>
        <v>500</v>
      </c>
      <c r="AK47" s="102">
        <f>[1]Свод_расходов!AK43</f>
        <v>0</v>
      </c>
      <c r="AL47" s="102">
        <f>[1]Свод_расходов!AL43</f>
        <v>0</v>
      </c>
      <c r="AM47" s="102">
        <f>[1]Свод_расходов!AM43</f>
        <v>0</v>
      </c>
      <c r="AN47" s="102">
        <f>[1]Свод_расходов!AN43</f>
        <v>2600</v>
      </c>
      <c r="AO47" s="102">
        <f>[1]Свод_расходов!AO43</f>
        <v>3000</v>
      </c>
      <c r="AP47" s="102">
        <f>[1]Свод_расходов!AP43</f>
        <v>108750</v>
      </c>
      <c r="AQ47" s="102">
        <f t="shared" si="7"/>
        <v>0</v>
      </c>
      <c r="AR47" s="102">
        <f t="shared" si="8"/>
        <v>0</v>
      </c>
      <c r="AS47" s="102">
        <f>[1]Свод_расходов!AS43</f>
        <v>0</v>
      </c>
      <c r="AT47" s="102">
        <f>[1]Свод_расходов!AT43</f>
        <v>0</v>
      </c>
      <c r="AU47" s="102">
        <f>[1]Свод_расходов!AU43</f>
        <v>0</v>
      </c>
      <c r="AV47" s="102">
        <f t="shared" si="9"/>
        <v>0</v>
      </c>
      <c r="AW47" s="102">
        <f>[1]Свод_расходов!AW43</f>
        <v>0</v>
      </c>
      <c r="AX47" s="102">
        <f>[1]Свод_расходов!AX43</f>
        <v>0</v>
      </c>
      <c r="AY47" s="102">
        <f>[1]Свод_расходов!AY43</f>
        <v>0</v>
      </c>
      <c r="AZ47" s="102">
        <f t="shared" si="70"/>
        <v>0</v>
      </c>
      <c r="BA47" s="102">
        <f>[1]Свод_расходов!BA43</f>
        <v>0</v>
      </c>
      <c r="BB47" s="102">
        <f>[1]Свод_расходов!BB43</f>
        <v>0</v>
      </c>
      <c r="BC47" s="102">
        <f>[1]Свод_расходов!BC43</f>
        <v>0</v>
      </c>
      <c r="BD47" s="102">
        <f t="shared" si="71"/>
        <v>105000</v>
      </c>
      <c r="BE47" s="102">
        <f t="shared" si="72"/>
        <v>105000</v>
      </c>
      <c r="BF47" s="102">
        <f t="shared" si="73"/>
        <v>105000</v>
      </c>
      <c r="BG47" s="102">
        <f>[1]Свод_расходов!BG43</f>
        <v>105000</v>
      </c>
      <c r="BH47" s="102">
        <f t="shared" si="74"/>
        <v>0</v>
      </c>
      <c r="BI47" s="102">
        <f>[1]Свод_расходов!BH43</f>
        <v>0</v>
      </c>
      <c r="BJ47" s="102">
        <f>[1]Свод_расходов!BI43</f>
        <v>0</v>
      </c>
      <c r="BK47" s="102">
        <f>[1]Свод_расходов!BJ43</f>
        <v>0</v>
      </c>
      <c r="BL47" s="102">
        <f t="shared" si="76"/>
        <v>0</v>
      </c>
      <c r="BM47" s="102"/>
      <c r="BN47" s="102">
        <f>[1]Свод_расходов!BO43</f>
        <v>0</v>
      </c>
      <c r="BO47" s="102"/>
      <c r="BP47" s="102"/>
      <c r="BQ47" s="104">
        <f>[1]Свод_расходов!BL43</f>
        <v>0</v>
      </c>
    </row>
    <row r="48" spans="1:69" x14ac:dyDescent="0.2">
      <c r="A48" s="101"/>
      <c r="B48" s="102" t="s">
        <v>295</v>
      </c>
      <c r="C48" s="103" t="s">
        <v>296</v>
      </c>
      <c r="D48" s="102">
        <f t="shared" si="66"/>
        <v>3131868</v>
      </c>
      <c r="E48" s="102">
        <f t="shared" si="67"/>
        <v>3121868</v>
      </c>
      <c r="F48" s="102">
        <f t="shared" si="68"/>
        <v>3121868</v>
      </c>
      <c r="G48" s="102">
        <f>[1]Свод_расходов!G44</f>
        <v>2345364</v>
      </c>
      <c r="H48" s="102">
        <f>[1]Свод_расходов!H44</f>
        <v>529571</v>
      </c>
      <c r="I48" s="102">
        <f t="shared" si="3"/>
        <v>38247</v>
      </c>
      <c r="J48" s="102">
        <f>[1]Свод_расходов!J44</f>
        <v>0</v>
      </c>
      <c r="K48" s="102">
        <f>[1]Свод_расходов!K44</f>
        <v>0</v>
      </c>
      <c r="L48" s="102">
        <f>[1]Свод_расходов!L44</f>
        <v>0</v>
      </c>
      <c r="M48" s="102">
        <f>[1]Свод_расходов!M44</f>
        <v>0</v>
      </c>
      <c r="N48" s="102">
        <f>[1]Свод_расходов!N44</f>
        <v>0</v>
      </c>
      <c r="O48" s="102">
        <f>[1]Свод_расходов!O44</f>
        <v>38247</v>
      </c>
      <c r="P48" s="102">
        <f t="shared" si="4"/>
        <v>0</v>
      </c>
      <c r="Q48" s="102">
        <f>[1]Свод_расходов!Q44</f>
        <v>0</v>
      </c>
      <c r="R48" s="102">
        <f>[1]Свод_расходов!R44</f>
        <v>0</v>
      </c>
      <c r="S48" s="102">
        <f>[1]Свод_расходов!S44</f>
        <v>0</v>
      </c>
      <c r="T48" s="102">
        <f>[1]Свод_расходов!T44</f>
        <v>29000</v>
      </c>
      <c r="U48" s="102">
        <f t="shared" si="5"/>
        <v>158936</v>
      </c>
      <c r="V48" s="102">
        <f>[1]Свод_расходов!V44</f>
        <v>2500</v>
      </c>
      <c r="W48" s="102">
        <f>[1]Свод_расходов!W44</f>
        <v>109631</v>
      </c>
      <c r="X48" s="102">
        <f>[1]Свод_расходов!X44</f>
        <v>33094</v>
      </c>
      <c r="Y48" s="102">
        <f>[1]Свод_расходов!Y44</f>
        <v>11750</v>
      </c>
      <c r="Z48" s="102">
        <f>[1]Свод_расходов!Z44</f>
        <v>1961</v>
      </c>
      <c r="AA48" s="102">
        <f>[1]Свод_расходов!AA44</f>
        <v>0</v>
      </c>
      <c r="AB48" s="102">
        <f>[1]Свод_расходов!AB44</f>
        <v>0</v>
      </c>
      <c r="AC48" s="102">
        <f>[1]Свод_расходов!AC44</f>
        <v>0</v>
      </c>
      <c r="AD48" s="102">
        <f t="shared" si="6"/>
        <v>20750</v>
      </c>
      <c r="AE48" s="102">
        <f>[1]Свод_расходов!AE44</f>
        <v>750</v>
      </c>
      <c r="AF48" s="102">
        <f>[1]Свод_расходов!AF44</f>
        <v>7500</v>
      </c>
      <c r="AG48" s="102">
        <f t="shared" si="69"/>
        <v>12500</v>
      </c>
      <c r="AH48" s="102">
        <f>[1]Свод_расходов!AH44</f>
        <v>0</v>
      </c>
      <c r="AI48" s="102">
        <f>[1]Свод_расходов!AI44</f>
        <v>0</v>
      </c>
      <c r="AJ48" s="102">
        <f>[1]Свод_расходов!AJ44</f>
        <v>500</v>
      </c>
      <c r="AK48" s="102">
        <f>[1]Свод_расходов!AK44</f>
        <v>0</v>
      </c>
      <c r="AL48" s="102">
        <f>[1]Свод_расходов!AL44</f>
        <v>0</v>
      </c>
      <c r="AM48" s="102">
        <f>[1]Свод_расходов!AM44</f>
        <v>0</v>
      </c>
      <c r="AN48" s="102">
        <f>[1]Свод_расходов!AN44</f>
        <v>0</v>
      </c>
      <c r="AO48" s="102">
        <f>[1]Свод_расходов!AO44</f>
        <v>12000</v>
      </c>
      <c r="AP48" s="102">
        <f>[1]Свод_расходов!AP44</f>
        <v>0</v>
      </c>
      <c r="AQ48" s="102">
        <f t="shared" si="7"/>
        <v>0</v>
      </c>
      <c r="AR48" s="102">
        <f t="shared" si="8"/>
        <v>0</v>
      </c>
      <c r="AS48" s="102">
        <f>[1]Свод_расходов!AS44</f>
        <v>0</v>
      </c>
      <c r="AT48" s="102">
        <f>[1]Свод_расходов!AT44</f>
        <v>0</v>
      </c>
      <c r="AU48" s="102">
        <f>[1]Свод_расходов!AU44</f>
        <v>0</v>
      </c>
      <c r="AV48" s="102">
        <f t="shared" si="9"/>
        <v>0</v>
      </c>
      <c r="AW48" s="102">
        <f>[1]Свод_расходов!AW44</f>
        <v>0</v>
      </c>
      <c r="AX48" s="102">
        <f>[1]Свод_расходов!AX44</f>
        <v>0</v>
      </c>
      <c r="AY48" s="102">
        <f>[1]Свод_расходов!AY44</f>
        <v>0</v>
      </c>
      <c r="AZ48" s="102">
        <f t="shared" si="70"/>
        <v>0</v>
      </c>
      <c r="BA48" s="102">
        <f>[1]Свод_расходов!BA44</f>
        <v>0</v>
      </c>
      <c r="BB48" s="102">
        <f>[1]Свод_расходов!BB44</f>
        <v>0</v>
      </c>
      <c r="BC48" s="102">
        <f>[1]Свод_расходов!BC44</f>
        <v>0</v>
      </c>
      <c r="BD48" s="102">
        <f t="shared" si="71"/>
        <v>10000</v>
      </c>
      <c r="BE48" s="102">
        <f t="shared" si="72"/>
        <v>10000</v>
      </c>
      <c r="BF48" s="102">
        <f t="shared" si="73"/>
        <v>10000</v>
      </c>
      <c r="BG48" s="102">
        <f>[1]Свод_расходов!BG44</f>
        <v>10000</v>
      </c>
      <c r="BH48" s="102">
        <f t="shared" si="74"/>
        <v>0</v>
      </c>
      <c r="BI48" s="102">
        <f>[1]Свод_расходов!BH44</f>
        <v>0</v>
      </c>
      <c r="BJ48" s="102">
        <f>[1]Свод_расходов!BI44</f>
        <v>0</v>
      </c>
      <c r="BK48" s="102">
        <f>[1]Свод_расходов!BJ44</f>
        <v>0</v>
      </c>
      <c r="BL48" s="102">
        <f t="shared" si="76"/>
        <v>0</v>
      </c>
      <c r="BM48" s="102"/>
      <c r="BN48" s="102">
        <f>[1]Свод_расходов!BO44</f>
        <v>0</v>
      </c>
      <c r="BO48" s="102"/>
      <c r="BP48" s="102"/>
      <c r="BQ48" s="104">
        <f>[1]Свод_расходов!BL44</f>
        <v>0</v>
      </c>
    </row>
    <row r="49" spans="1:69" x14ac:dyDescent="0.2">
      <c r="A49" s="101"/>
      <c r="B49" s="102" t="s">
        <v>297</v>
      </c>
      <c r="C49" s="110" t="s">
        <v>298</v>
      </c>
      <c r="D49" s="102">
        <f t="shared" si="66"/>
        <v>3245608</v>
      </c>
      <c r="E49" s="102">
        <f t="shared" si="67"/>
        <v>3226858</v>
      </c>
      <c r="F49" s="102">
        <f t="shared" si="68"/>
        <v>3226858</v>
      </c>
      <c r="G49" s="102">
        <f>[1]Свод_расходов!G45</f>
        <v>2522636</v>
      </c>
      <c r="H49" s="102">
        <f>[1]Свод_расходов!H45</f>
        <v>581569</v>
      </c>
      <c r="I49" s="102">
        <f t="shared" si="3"/>
        <v>116437</v>
      </c>
      <c r="J49" s="102">
        <f>[1]Свод_расходов!J45</f>
        <v>0</v>
      </c>
      <c r="K49" s="102">
        <f>[1]Свод_расходов!K45</f>
        <v>20000</v>
      </c>
      <c r="L49" s="102">
        <f>[1]Свод_расходов!L45</f>
        <v>0</v>
      </c>
      <c r="M49" s="102">
        <f>[1]Свод_расходов!M45</f>
        <v>0</v>
      </c>
      <c r="N49" s="102">
        <f>[1]Свод_расходов!N45</f>
        <v>78437</v>
      </c>
      <c r="O49" s="102">
        <f>[1]Свод_расходов!O45</f>
        <v>18000</v>
      </c>
      <c r="P49" s="102">
        <f t="shared" si="4"/>
        <v>0</v>
      </c>
      <c r="Q49" s="102">
        <f>[1]Свод_расходов!Q45</f>
        <v>0</v>
      </c>
      <c r="R49" s="102">
        <f>[1]Свод_расходов!R45</f>
        <v>0</v>
      </c>
      <c r="S49" s="102">
        <f>[1]Свод_расходов!S45</f>
        <v>0</v>
      </c>
      <c r="T49" s="102">
        <f>[1]Свод_расходов!T45</f>
        <v>5716</v>
      </c>
      <c r="U49" s="102">
        <f t="shared" si="5"/>
        <v>0</v>
      </c>
      <c r="V49" s="102">
        <f>[1]Свод_расходов!V45</f>
        <v>0</v>
      </c>
      <c r="W49" s="102">
        <f>[1]Свод_расходов!W45</f>
        <v>0</v>
      </c>
      <c r="X49" s="102">
        <f>[1]Свод_расходов!X45</f>
        <v>0</v>
      </c>
      <c r="Y49" s="102">
        <f>[1]Свод_расходов!Y45</f>
        <v>0</v>
      </c>
      <c r="Z49" s="102">
        <f>[1]Свод_расходов!Z47</f>
        <v>0</v>
      </c>
      <c r="AA49" s="102">
        <f>[1]Свод_расходов!AA45</f>
        <v>0</v>
      </c>
      <c r="AB49" s="102">
        <f>[1]Свод_расходов!AB45</f>
        <v>0</v>
      </c>
      <c r="AC49" s="102">
        <f>[1]Свод_расходов!AC45</f>
        <v>0</v>
      </c>
      <c r="AD49" s="102">
        <f t="shared" si="6"/>
        <v>500</v>
      </c>
      <c r="AE49" s="102">
        <f>[1]Свод_расходов!AE45</f>
        <v>0</v>
      </c>
      <c r="AF49" s="102">
        <f>[1]Свод_расходов!AF45</f>
        <v>0</v>
      </c>
      <c r="AG49" s="102">
        <f t="shared" si="69"/>
        <v>500</v>
      </c>
      <c r="AH49" s="102">
        <f>[1]Свод_расходов!AH45</f>
        <v>0</v>
      </c>
      <c r="AI49" s="102">
        <f>[1]Свод_расходов!AI45</f>
        <v>0</v>
      </c>
      <c r="AJ49" s="102">
        <f>[1]Свод_расходов!AJ45</f>
        <v>500</v>
      </c>
      <c r="AK49" s="102">
        <f>[1]Свод_расходов!AK45</f>
        <v>0</v>
      </c>
      <c r="AL49" s="102">
        <f>[1]Свод_расходов!AL45</f>
        <v>0</v>
      </c>
      <c r="AM49" s="102">
        <f>[1]Свод_расходов!AM45</f>
        <v>0</v>
      </c>
      <c r="AN49" s="102">
        <f>[1]Свод_расходов!AN45</f>
        <v>0</v>
      </c>
      <c r="AO49" s="102">
        <f>[1]Свод_расходов!AO45</f>
        <v>0</v>
      </c>
      <c r="AP49" s="102">
        <f>[1]Свод_расходов!AP45</f>
        <v>0</v>
      </c>
      <c r="AQ49" s="102">
        <f t="shared" si="7"/>
        <v>0</v>
      </c>
      <c r="AR49" s="102">
        <f t="shared" si="8"/>
        <v>0</v>
      </c>
      <c r="AS49" s="102">
        <f>[1]Свод_расходов!AS45</f>
        <v>0</v>
      </c>
      <c r="AT49" s="102">
        <f>[1]Свод_расходов!AT45</f>
        <v>0</v>
      </c>
      <c r="AU49" s="102">
        <f>[1]Свод_расходов!AU45</f>
        <v>0</v>
      </c>
      <c r="AV49" s="102">
        <f t="shared" si="9"/>
        <v>0</v>
      </c>
      <c r="AW49" s="102">
        <f>[1]Свод_расходов!AW45</f>
        <v>0</v>
      </c>
      <c r="AX49" s="102">
        <f>[1]Свод_расходов!AX45</f>
        <v>0</v>
      </c>
      <c r="AY49" s="102">
        <f>[1]Свод_расходов!AY45</f>
        <v>0</v>
      </c>
      <c r="AZ49" s="102">
        <f t="shared" si="70"/>
        <v>0</v>
      </c>
      <c r="BA49" s="102">
        <f>[1]Свод_расходов!BA45</f>
        <v>0</v>
      </c>
      <c r="BB49" s="102">
        <f>[1]Свод_расходов!BB45</f>
        <v>0</v>
      </c>
      <c r="BC49" s="102">
        <f>[1]Свод_расходов!BC45</f>
        <v>0</v>
      </c>
      <c r="BD49" s="102">
        <f t="shared" si="71"/>
        <v>18750</v>
      </c>
      <c r="BE49" s="102">
        <f t="shared" si="72"/>
        <v>18750</v>
      </c>
      <c r="BF49" s="102">
        <f t="shared" si="73"/>
        <v>18750</v>
      </c>
      <c r="BG49" s="102">
        <f>[1]Свод_расходов!BG45</f>
        <v>18750</v>
      </c>
      <c r="BH49" s="102">
        <f t="shared" si="74"/>
        <v>0</v>
      </c>
      <c r="BI49" s="102">
        <f>[1]Свод_расходов!BH45</f>
        <v>0</v>
      </c>
      <c r="BJ49" s="102">
        <f>[1]Свод_расходов!BI45</f>
        <v>0</v>
      </c>
      <c r="BK49" s="102">
        <f>[1]Свод_расходов!BJ45</f>
        <v>0</v>
      </c>
      <c r="BL49" s="102">
        <f t="shared" si="76"/>
        <v>0</v>
      </c>
      <c r="BM49" s="102"/>
      <c r="BN49" s="102">
        <f>[1]Свод_расходов!BK45</f>
        <v>0</v>
      </c>
      <c r="BO49" s="102"/>
      <c r="BP49" s="102"/>
      <c r="BQ49" s="104">
        <f>[1]Свод_расходов!BL45</f>
        <v>0</v>
      </c>
    </row>
    <row r="50" spans="1:69" ht="38.25" x14ac:dyDescent="0.2">
      <c r="A50" s="97" t="s">
        <v>81</v>
      </c>
      <c r="B50" s="98"/>
      <c r="C50" s="108" t="s">
        <v>82</v>
      </c>
      <c r="D50" s="98">
        <f>D51</f>
        <v>1465668</v>
      </c>
      <c r="E50" s="98">
        <f t="shared" ref="E50:BQ50" si="77">E51</f>
        <v>1459668</v>
      </c>
      <c r="F50" s="98">
        <f t="shared" si="77"/>
        <v>1459668</v>
      </c>
      <c r="G50" s="98">
        <f t="shared" si="77"/>
        <v>1094813</v>
      </c>
      <c r="H50" s="98">
        <f t="shared" si="77"/>
        <v>258984</v>
      </c>
      <c r="I50" s="98">
        <f t="shared" si="77"/>
        <v>82246</v>
      </c>
      <c r="J50" s="98">
        <f t="shared" si="77"/>
        <v>0</v>
      </c>
      <c r="K50" s="98">
        <f t="shared" si="77"/>
        <v>0</v>
      </c>
      <c r="L50" s="98">
        <f t="shared" si="77"/>
        <v>0</v>
      </c>
      <c r="M50" s="98">
        <f t="shared" si="77"/>
        <v>0</v>
      </c>
      <c r="N50" s="98">
        <f t="shared" si="77"/>
        <v>37246</v>
      </c>
      <c r="O50" s="98">
        <f t="shared" si="77"/>
        <v>45000</v>
      </c>
      <c r="P50" s="98">
        <f t="shared" si="77"/>
        <v>0</v>
      </c>
      <c r="Q50" s="98">
        <f t="shared" si="77"/>
        <v>0</v>
      </c>
      <c r="R50" s="98">
        <f t="shared" si="77"/>
        <v>0</v>
      </c>
      <c r="S50" s="98">
        <f t="shared" si="77"/>
        <v>0</v>
      </c>
      <c r="T50" s="98">
        <f t="shared" si="77"/>
        <v>16200</v>
      </c>
      <c r="U50" s="98">
        <f t="shared" si="77"/>
        <v>0</v>
      </c>
      <c r="V50" s="98">
        <f t="shared" si="77"/>
        <v>0</v>
      </c>
      <c r="W50" s="98">
        <f t="shared" si="77"/>
        <v>0</v>
      </c>
      <c r="X50" s="98">
        <f t="shared" si="77"/>
        <v>0</v>
      </c>
      <c r="Y50" s="98">
        <f t="shared" si="77"/>
        <v>0</v>
      </c>
      <c r="Z50" s="98">
        <f t="shared" si="77"/>
        <v>0</v>
      </c>
      <c r="AA50" s="98">
        <f t="shared" si="77"/>
        <v>0</v>
      </c>
      <c r="AB50" s="98">
        <f t="shared" si="77"/>
        <v>0</v>
      </c>
      <c r="AC50" s="98">
        <f t="shared" si="77"/>
        <v>0</v>
      </c>
      <c r="AD50" s="98">
        <f t="shared" si="77"/>
        <v>7425</v>
      </c>
      <c r="AE50" s="98">
        <f t="shared" si="77"/>
        <v>1000</v>
      </c>
      <c r="AF50" s="98">
        <f t="shared" si="77"/>
        <v>0</v>
      </c>
      <c r="AG50" s="98">
        <f t="shared" si="77"/>
        <v>6425</v>
      </c>
      <c r="AH50" s="98">
        <f t="shared" si="77"/>
        <v>0</v>
      </c>
      <c r="AI50" s="98">
        <f t="shared" si="77"/>
        <v>5475</v>
      </c>
      <c r="AJ50" s="98">
        <f t="shared" si="77"/>
        <v>200</v>
      </c>
      <c r="AK50" s="98">
        <f t="shared" si="77"/>
        <v>0</v>
      </c>
      <c r="AL50" s="98">
        <f t="shared" si="77"/>
        <v>0</v>
      </c>
      <c r="AM50" s="98">
        <f t="shared" si="77"/>
        <v>0</v>
      </c>
      <c r="AN50" s="98">
        <f t="shared" si="77"/>
        <v>0</v>
      </c>
      <c r="AO50" s="98">
        <f t="shared" si="77"/>
        <v>0</v>
      </c>
      <c r="AP50" s="98">
        <f t="shared" si="77"/>
        <v>750</v>
      </c>
      <c r="AQ50" s="98">
        <f t="shared" si="77"/>
        <v>0</v>
      </c>
      <c r="AR50" s="98">
        <f t="shared" si="77"/>
        <v>0</v>
      </c>
      <c r="AS50" s="98">
        <f t="shared" si="77"/>
        <v>0</v>
      </c>
      <c r="AT50" s="98">
        <f t="shared" si="77"/>
        <v>0</v>
      </c>
      <c r="AU50" s="98">
        <f t="shared" si="77"/>
        <v>0</v>
      </c>
      <c r="AV50" s="98">
        <f t="shared" si="77"/>
        <v>0</v>
      </c>
      <c r="AW50" s="98">
        <f t="shared" si="77"/>
        <v>0</v>
      </c>
      <c r="AX50" s="98">
        <f t="shared" si="77"/>
        <v>0</v>
      </c>
      <c r="AY50" s="98">
        <f t="shared" si="77"/>
        <v>0</v>
      </c>
      <c r="AZ50" s="98">
        <f t="shared" si="77"/>
        <v>0</v>
      </c>
      <c r="BA50" s="98">
        <f t="shared" si="77"/>
        <v>0</v>
      </c>
      <c r="BB50" s="98">
        <f t="shared" si="77"/>
        <v>0</v>
      </c>
      <c r="BC50" s="98">
        <f t="shared" si="77"/>
        <v>0</v>
      </c>
      <c r="BD50" s="98">
        <f t="shared" si="77"/>
        <v>6000</v>
      </c>
      <c r="BE50" s="98">
        <f t="shared" si="77"/>
        <v>6000</v>
      </c>
      <c r="BF50" s="98">
        <f t="shared" si="77"/>
        <v>6000</v>
      </c>
      <c r="BG50" s="98">
        <f t="shared" si="77"/>
        <v>6000</v>
      </c>
      <c r="BH50" s="98">
        <f t="shared" si="77"/>
        <v>0</v>
      </c>
      <c r="BI50" s="98">
        <f t="shared" si="77"/>
        <v>0</v>
      </c>
      <c r="BJ50" s="98">
        <f t="shared" si="77"/>
        <v>0</v>
      </c>
      <c r="BK50" s="98">
        <f t="shared" si="77"/>
        <v>0</v>
      </c>
      <c r="BL50" s="98">
        <f t="shared" si="77"/>
        <v>0</v>
      </c>
      <c r="BM50" s="98">
        <f t="shared" si="77"/>
        <v>0</v>
      </c>
      <c r="BN50" s="98">
        <f t="shared" si="77"/>
        <v>0</v>
      </c>
      <c r="BO50" s="98">
        <f t="shared" si="77"/>
        <v>0</v>
      </c>
      <c r="BP50" s="98">
        <f t="shared" si="77"/>
        <v>0</v>
      </c>
      <c r="BQ50" s="100">
        <f t="shared" si="77"/>
        <v>0</v>
      </c>
    </row>
    <row r="51" spans="1:69" x14ac:dyDescent="0.2">
      <c r="A51" s="101" t="s">
        <v>81</v>
      </c>
      <c r="B51" s="102" t="s">
        <v>260</v>
      </c>
      <c r="C51" s="111" t="s">
        <v>299</v>
      </c>
      <c r="D51" s="102">
        <f>SUM(E51,BE51)</f>
        <v>1465668</v>
      </c>
      <c r="E51" s="102">
        <f>SUM(F51,AQ51)</f>
        <v>1459668</v>
      </c>
      <c r="F51" s="102">
        <f>SUM(G51:I51,P51,S51:U51,AD51)</f>
        <v>1459668</v>
      </c>
      <c r="G51" s="102">
        <f>[1]Свод_расходов!G47</f>
        <v>1094813</v>
      </c>
      <c r="H51" s="102">
        <f>[1]Свод_расходов!H47</f>
        <v>258984</v>
      </c>
      <c r="I51" s="102">
        <f t="shared" si="3"/>
        <v>82246</v>
      </c>
      <c r="J51" s="102">
        <f>[1]Свод_расходов!J47</f>
        <v>0</v>
      </c>
      <c r="K51" s="102">
        <f>[1]Свод_расходов!K47</f>
        <v>0</v>
      </c>
      <c r="L51" s="102">
        <f>[1]Свод_расходов!L47</f>
        <v>0</v>
      </c>
      <c r="M51" s="102">
        <f>[1]Свод_расходов!M47</f>
        <v>0</v>
      </c>
      <c r="N51" s="102">
        <f>[1]Свод_расходов!N47</f>
        <v>37246</v>
      </c>
      <c r="O51" s="102">
        <f>[1]Свод_расходов!O47</f>
        <v>45000</v>
      </c>
      <c r="P51" s="102">
        <f t="shared" si="4"/>
        <v>0</v>
      </c>
      <c r="Q51" s="102">
        <f>[1]Свод_расходов!Q47</f>
        <v>0</v>
      </c>
      <c r="R51" s="102">
        <f>[1]Свод_расходов!R47</f>
        <v>0</v>
      </c>
      <c r="S51" s="102">
        <f>[1]Свод_расходов!S47</f>
        <v>0</v>
      </c>
      <c r="T51" s="102">
        <f>[1]Свод_расходов!T47</f>
        <v>16200</v>
      </c>
      <c r="U51" s="102">
        <f t="shared" si="5"/>
        <v>0</v>
      </c>
      <c r="V51" s="102">
        <f>[1]Свод_расходов!V47</f>
        <v>0</v>
      </c>
      <c r="W51" s="102">
        <f>[1]Свод_расходов!W47</f>
        <v>0</v>
      </c>
      <c r="X51" s="102">
        <f>[1]Свод_расходов!X47</f>
        <v>0</v>
      </c>
      <c r="Y51" s="102">
        <f>[1]Свод_расходов!Y47</f>
        <v>0</v>
      </c>
      <c r="Z51" s="102">
        <f>[1]Свод_расходов!Z47</f>
        <v>0</v>
      </c>
      <c r="AA51" s="102">
        <f>[1]Свод_расходов!AA47</f>
        <v>0</v>
      </c>
      <c r="AB51" s="102">
        <f>[1]Свод_расходов!AB47</f>
        <v>0</v>
      </c>
      <c r="AC51" s="102">
        <f>[1]Свод_расходов!AC47</f>
        <v>0</v>
      </c>
      <c r="AD51" s="102">
        <f t="shared" si="6"/>
        <v>7425</v>
      </c>
      <c r="AE51" s="102">
        <f>[1]Свод_расходов!AE47</f>
        <v>1000</v>
      </c>
      <c r="AF51" s="102">
        <f>[1]Свод_расходов!AF47</f>
        <v>0</v>
      </c>
      <c r="AG51" s="102">
        <f>SUM(AH51:AP51)</f>
        <v>6425</v>
      </c>
      <c r="AH51" s="102">
        <f>[1]Свод_расходов!AH47</f>
        <v>0</v>
      </c>
      <c r="AI51" s="102">
        <f>[1]Свод_расходов!AI47</f>
        <v>5475</v>
      </c>
      <c r="AJ51" s="102">
        <f>[1]Свод_расходов!AJ47</f>
        <v>200</v>
      </c>
      <c r="AK51" s="102">
        <f>[1]Свод_расходов!AK47</f>
        <v>0</v>
      </c>
      <c r="AL51" s="102">
        <f>[1]Свод_расходов!AL47</f>
        <v>0</v>
      </c>
      <c r="AM51" s="102">
        <f>[1]Свод_расходов!AM47</f>
        <v>0</v>
      </c>
      <c r="AN51" s="102">
        <f>[1]Свод_расходов!AN47</f>
        <v>0</v>
      </c>
      <c r="AO51" s="102">
        <f>[1]Свод_расходов!AO47</f>
        <v>0</v>
      </c>
      <c r="AP51" s="102">
        <f>[1]Свод_расходов!AP47</f>
        <v>750</v>
      </c>
      <c r="AQ51" s="102">
        <f t="shared" si="7"/>
        <v>0</v>
      </c>
      <c r="AR51" s="102">
        <f t="shared" si="8"/>
        <v>0</v>
      </c>
      <c r="AS51" s="102">
        <f>[1]Свод_расходов!AS47</f>
        <v>0</v>
      </c>
      <c r="AT51" s="102">
        <f>[1]Свод_расходов!AT47</f>
        <v>0</v>
      </c>
      <c r="AU51" s="102">
        <f>[1]Свод_расходов!AU47</f>
        <v>0</v>
      </c>
      <c r="AV51" s="102">
        <f t="shared" si="9"/>
        <v>0</v>
      </c>
      <c r="AW51" s="102">
        <f>[1]Свод_расходов!AW47</f>
        <v>0</v>
      </c>
      <c r="AX51" s="102">
        <f>[1]Свод_расходов!AX47</f>
        <v>0</v>
      </c>
      <c r="AY51" s="102">
        <f>[1]Свод_расходов!AY47</f>
        <v>0</v>
      </c>
      <c r="AZ51" s="102">
        <f>BA51+BB51+BC51</f>
        <v>0</v>
      </c>
      <c r="BA51" s="102">
        <f>[1]Свод_расходов!BA47</f>
        <v>0</v>
      </c>
      <c r="BB51" s="102">
        <f>[1]Свод_расходов!BB47</f>
        <v>0</v>
      </c>
      <c r="BC51" s="102">
        <f>[1]Свод_расходов!BC47</f>
        <v>0</v>
      </c>
      <c r="BD51" s="102">
        <f t="shared" ref="BD51" si="78">BE51+BQ51</f>
        <v>6000</v>
      </c>
      <c r="BE51" s="102">
        <f>BF51+BH51+BL51</f>
        <v>6000</v>
      </c>
      <c r="BF51" s="102">
        <f>BG51</f>
        <v>6000</v>
      </c>
      <c r="BG51" s="102">
        <f>[1]Свод_расходов!BG47</f>
        <v>6000</v>
      </c>
      <c r="BH51" s="102">
        <f>BI51+BJ51+BK51</f>
        <v>0</v>
      </c>
      <c r="BI51" s="102">
        <f>[1]Свод_расходов!BH47</f>
        <v>0</v>
      </c>
      <c r="BJ51" s="102">
        <f>[1]Свод_расходов!BI47</f>
        <v>0</v>
      </c>
      <c r="BK51" s="102">
        <f>[1]Свод_расходов!BJ47</f>
        <v>0</v>
      </c>
      <c r="BL51" s="102">
        <f>BM51+BN51+BO51+BP51</f>
        <v>0</v>
      </c>
      <c r="BM51" s="102"/>
      <c r="BN51" s="102">
        <f>[1]Свод_расходов!BK47</f>
        <v>0</v>
      </c>
      <c r="BO51" s="102"/>
      <c r="BP51" s="102"/>
      <c r="BQ51" s="104">
        <f>[1]Свод_расходов!BL47</f>
        <v>0</v>
      </c>
    </row>
    <row r="52" spans="1:69" x14ac:dyDescent="0.2">
      <c r="A52" s="97" t="s">
        <v>83</v>
      </c>
      <c r="B52" s="98"/>
      <c r="C52" s="99" t="s">
        <v>84</v>
      </c>
      <c r="D52" s="98">
        <f t="shared" ref="D52:BO52" si="79">D53+D58+D61+D66</f>
        <v>19156752</v>
      </c>
      <c r="E52" s="98">
        <f t="shared" si="79"/>
        <v>19119639</v>
      </c>
      <c r="F52" s="98">
        <f t="shared" si="79"/>
        <v>19119639</v>
      </c>
      <c r="G52" s="98">
        <f t="shared" si="79"/>
        <v>13825109</v>
      </c>
      <c r="H52" s="98">
        <f t="shared" si="79"/>
        <v>3212686</v>
      </c>
      <c r="I52" s="98">
        <f t="shared" si="79"/>
        <v>138608</v>
      </c>
      <c r="J52" s="98">
        <f t="shared" si="79"/>
        <v>0</v>
      </c>
      <c r="K52" s="98">
        <f t="shared" si="79"/>
        <v>5474</v>
      </c>
      <c r="L52" s="98">
        <f t="shared" si="79"/>
        <v>0</v>
      </c>
      <c r="M52" s="98">
        <f t="shared" si="79"/>
        <v>0</v>
      </c>
      <c r="N52" s="98">
        <f t="shared" si="79"/>
        <v>45864</v>
      </c>
      <c r="O52" s="98">
        <f t="shared" si="79"/>
        <v>87270</v>
      </c>
      <c r="P52" s="98">
        <f t="shared" si="79"/>
        <v>7275</v>
      </c>
      <c r="Q52" s="98">
        <f t="shared" si="79"/>
        <v>0</v>
      </c>
      <c r="R52" s="98">
        <f t="shared" si="79"/>
        <v>7275</v>
      </c>
      <c r="S52" s="98">
        <f t="shared" si="79"/>
        <v>0</v>
      </c>
      <c r="T52" s="98">
        <f t="shared" si="79"/>
        <v>72487</v>
      </c>
      <c r="U52" s="98">
        <f t="shared" si="79"/>
        <v>1027050</v>
      </c>
      <c r="V52" s="98">
        <f t="shared" si="79"/>
        <v>17594</v>
      </c>
      <c r="W52" s="98">
        <f t="shared" si="79"/>
        <v>717761</v>
      </c>
      <c r="X52" s="98">
        <f t="shared" si="79"/>
        <v>204601</v>
      </c>
      <c r="Y52" s="98">
        <f t="shared" si="79"/>
        <v>72618</v>
      </c>
      <c r="Z52" s="98">
        <f t="shared" si="79"/>
        <v>14476</v>
      </c>
      <c r="AA52" s="98">
        <f t="shared" si="79"/>
        <v>0</v>
      </c>
      <c r="AB52" s="98">
        <f t="shared" si="79"/>
        <v>0</v>
      </c>
      <c r="AC52" s="98">
        <f t="shared" si="79"/>
        <v>0</v>
      </c>
      <c r="AD52" s="98">
        <f t="shared" si="79"/>
        <v>836424</v>
      </c>
      <c r="AE52" s="98">
        <f t="shared" si="79"/>
        <v>18388</v>
      </c>
      <c r="AF52" s="98">
        <f t="shared" si="79"/>
        <v>325210</v>
      </c>
      <c r="AG52" s="98">
        <f t="shared" si="79"/>
        <v>492826</v>
      </c>
      <c r="AH52" s="98">
        <f t="shared" si="79"/>
        <v>0</v>
      </c>
      <c r="AI52" s="98">
        <f t="shared" si="79"/>
        <v>11045</v>
      </c>
      <c r="AJ52" s="98">
        <f t="shared" si="79"/>
        <v>3272</v>
      </c>
      <c r="AK52" s="98">
        <f t="shared" si="79"/>
        <v>0</v>
      </c>
      <c r="AL52" s="98">
        <f t="shared" si="79"/>
        <v>0</v>
      </c>
      <c r="AM52" s="98">
        <f t="shared" si="79"/>
        <v>0</v>
      </c>
      <c r="AN52" s="98">
        <f t="shared" si="79"/>
        <v>63574</v>
      </c>
      <c r="AO52" s="98">
        <f t="shared" si="79"/>
        <v>25257</v>
      </c>
      <c r="AP52" s="98">
        <f t="shared" si="79"/>
        <v>389678</v>
      </c>
      <c r="AQ52" s="98">
        <f t="shared" si="79"/>
        <v>0</v>
      </c>
      <c r="AR52" s="98">
        <f t="shared" si="79"/>
        <v>0</v>
      </c>
      <c r="AS52" s="98">
        <f t="shared" si="79"/>
        <v>0</v>
      </c>
      <c r="AT52" s="98">
        <f t="shared" si="79"/>
        <v>0</v>
      </c>
      <c r="AU52" s="98">
        <f t="shared" si="79"/>
        <v>0</v>
      </c>
      <c r="AV52" s="98">
        <f t="shared" si="79"/>
        <v>0</v>
      </c>
      <c r="AW52" s="98">
        <f t="shared" si="79"/>
        <v>0</v>
      </c>
      <c r="AX52" s="98">
        <f t="shared" si="79"/>
        <v>0</v>
      </c>
      <c r="AY52" s="98">
        <f t="shared" si="79"/>
        <v>0</v>
      </c>
      <c r="AZ52" s="98">
        <f t="shared" si="79"/>
        <v>0</v>
      </c>
      <c r="BA52" s="98">
        <f t="shared" si="79"/>
        <v>0</v>
      </c>
      <c r="BB52" s="98">
        <f t="shared" si="79"/>
        <v>0</v>
      </c>
      <c r="BC52" s="98">
        <f t="shared" si="79"/>
        <v>0</v>
      </c>
      <c r="BD52" s="98">
        <f t="shared" si="79"/>
        <v>37113</v>
      </c>
      <c r="BE52" s="98">
        <f t="shared" si="79"/>
        <v>37113</v>
      </c>
      <c r="BF52" s="98">
        <f t="shared" si="79"/>
        <v>37113</v>
      </c>
      <c r="BG52" s="98">
        <f t="shared" si="79"/>
        <v>37113</v>
      </c>
      <c r="BH52" s="98">
        <f t="shared" si="79"/>
        <v>0</v>
      </c>
      <c r="BI52" s="98">
        <f t="shared" si="79"/>
        <v>0</v>
      </c>
      <c r="BJ52" s="98">
        <f t="shared" si="79"/>
        <v>0</v>
      </c>
      <c r="BK52" s="98">
        <f t="shared" si="79"/>
        <v>0</v>
      </c>
      <c r="BL52" s="98">
        <f t="shared" si="79"/>
        <v>0</v>
      </c>
      <c r="BM52" s="98">
        <f t="shared" si="79"/>
        <v>0</v>
      </c>
      <c r="BN52" s="98">
        <f t="shared" si="79"/>
        <v>0</v>
      </c>
      <c r="BO52" s="98">
        <f t="shared" si="79"/>
        <v>0</v>
      </c>
      <c r="BP52" s="98">
        <f t="shared" ref="BP52:BQ52" si="80">BP53+BP58+BP61+BP66</f>
        <v>0</v>
      </c>
      <c r="BQ52" s="100">
        <f t="shared" si="80"/>
        <v>0</v>
      </c>
    </row>
    <row r="53" spans="1:69" x14ac:dyDescent="0.2">
      <c r="A53" s="97" t="s">
        <v>85</v>
      </c>
      <c r="B53" s="98"/>
      <c r="C53" s="112" t="s">
        <v>86</v>
      </c>
      <c r="D53" s="98">
        <f>D54+D55+D56+D57</f>
        <v>13552789</v>
      </c>
      <c r="E53" s="98">
        <f t="shared" ref="E53:BQ53" si="81">E54+E55+E56+E57</f>
        <v>13531152</v>
      </c>
      <c r="F53" s="98">
        <f t="shared" si="81"/>
        <v>13531152</v>
      </c>
      <c r="G53" s="98">
        <f t="shared" si="81"/>
        <v>10011946</v>
      </c>
      <c r="H53" s="98">
        <f t="shared" si="81"/>
        <v>2275723</v>
      </c>
      <c r="I53" s="98">
        <f t="shared" si="81"/>
        <v>71970</v>
      </c>
      <c r="J53" s="98">
        <f t="shared" si="81"/>
        <v>0</v>
      </c>
      <c r="K53" s="98">
        <f t="shared" si="81"/>
        <v>5474</v>
      </c>
      <c r="L53" s="98">
        <f t="shared" si="81"/>
        <v>0</v>
      </c>
      <c r="M53" s="98">
        <f t="shared" si="81"/>
        <v>0</v>
      </c>
      <c r="N53" s="98">
        <f t="shared" si="81"/>
        <v>24365</v>
      </c>
      <c r="O53" s="98">
        <f t="shared" si="81"/>
        <v>42131</v>
      </c>
      <c r="P53" s="98">
        <f t="shared" si="81"/>
        <v>7275</v>
      </c>
      <c r="Q53" s="98">
        <f t="shared" si="81"/>
        <v>0</v>
      </c>
      <c r="R53" s="98">
        <f t="shared" si="81"/>
        <v>7275</v>
      </c>
      <c r="S53" s="98">
        <f t="shared" si="81"/>
        <v>0</v>
      </c>
      <c r="T53" s="98">
        <f t="shared" si="81"/>
        <v>45496</v>
      </c>
      <c r="U53" s="98">
        <f t="shared" si="81"/>
        <v>752502</v>
      </c>
      <c r="V53" s="98">
        <f t="shared" si="81"/>
        <v>15478</v>
      </c>
      <c r="W53" s="98">
        <f t="shared" si="81"/>
        <v>631877</v>
      </c>
      <c r="X53" s="98">
        <f t="shared" si="81"/>
        <v>73005</v>
      </c>
      <c r="Y53" s="98">
        <f t="shared" si="81"/>
        <v>26916</v>
      </c>
      <c r="Z53" s="98">
        <f t="shared" si="81"/>
        <v>5226</v>
      </c>
      <c r="AA53" s="98">
        <f t="shared" si="81"/>
        <v>0</v>
      </c>
      <c r="AB53" s="98">
        <f t="shared" si="81"/>
        <v>0</v>
      </c>
      <c r="AC53" s="98">
        <f t="shared" si="81"/>
        <v>0</v>
      </c>
      <c r="AD53" s="98">
        <f t="shared" si="81"/>
        <v>366240</v>
      </c>
      <c r="AE53" s="98">
        <f t="shared" si="81"/>
        <v>15000</v>
      </c>
      <c r="AF53" s="98">
        <f t="shared" si="81"/>
        <v>261460</v>
      </c>
      <c r="AG53" s="98">
        <f t="shared" si="81"/>
        <v>89780</v>
      </c>
      <c r="AH53" s="98">
        <f t="shared" si="81"/>
        <v>0</v>
      </c>
      <c r="AI53" s="98">
        <f t="shared" si="81"/>
        <v>11045</v>
      </c>
      <c r="AJ53" s="98">
        <f t="shared" si="81"/>
        <v>3064</v>
      </c>
      <c r="AK53" s="98">
        <f t="shared" si="81"/>
        <v>0</v>
      </c>
      <c r="AL53" s="98">
        <f t="shared" si="81"/>
        <v>0</v>
      </c>
      <c r="AM53" s="98">
        <f t="shared" si="81"/>
        <v>0</v>
      </c>
      <c r="AN53" s="98">
        <f t="shared" si="81"/>
        <v>63574</v>
      </c>
      <c r="AO53" s="98">
        <f t="shared" si="81"/>
        <v>10000</v>
      </c>
      <c r="AP53" s="98">
        <f t="shared" si="81"/>
        <v>2097</v>
      </c>
      <c r="AQ53" s="98">
        <f t="shared" si="81"/>
        <v>0</v>
      </c>
      <c r="AR53" s="98">
        <f t="shared" si="81"/>
        <v>0</v>
      </c>
      <c r="AS53" s="98">
        <f t="shared" si="81"/>
        <v>0</v>
      </c>
      <c r="AT53" s="98">
        <f t="shared" si="81"/>
        <v>0</v>
      </c>
      <c r="AU53" s="98">
        <f t="shared" si="81"/>
        <v>0</v>
      </c>
      <c r="AV53" s="98">
        <f t="shared" si="81"/>
        <v>0</v>
      </c>
      <c r="AW53" s="98">
        <f t="shared" si="81"/>
        <v>0</v>
      </c>
      <c r="AX53" s="98">
        <f t="shared" si="81"/>
        <v>0</v>
      </c>
      <c r="AY53" s="98">
        <f t="shared" si="81"/>
        <v>0</v>
      </c>
      <c r="AZ53" s="98">
        <f t="shared" si="81"/>
        <v>0</v>
      </c>
      <c r="BA53" s="98">
        <f t="shared" si="81"/>
        <v>0</v>
      </c>
      <c r="BB53" s="98">
        <f t="shared" si="81"/>
        <v>0</v>
      </c>
      <c r="BC53" s="98">
        <f t="shared" si="81"/>
        <v>0</v>
      </c>
      <c r="BD53" s="98">
        <f t="shared" si="81"/>
        <v>21637</v>
      </c>
      <c r="BE53" s="98">
        <f t="shared" si="81"/>
        <v>21637</v>
      </c>
      <c r="BF53" s="98">
        <f t="shared" si="81"/>
        <v>21637</v>
      </c>
      <c r="BG53" s="98">
        <f t="shared" si="81"/>
        <v>21637</v>
      </c>
      <c r="BH53" s="98">
        <f t="shared" si="81"/>
        <v>0</v>
      </c>
      <c r="BI53" s="98">
        <f t="shared" si="81"/>
        <v>0</v>
      </c>
      <c r="BJ53" s="98">
        <f t="shared" si="81"/>
        <v>0</v>
      </c>
      <c r="BK53" s="98">
        <f t="shared" si="81"/>
        <v>0</v>
      </c>
      <c r="BL53" s="98">
        <f t="shared" si="81"/>
        <v>0</v>
      </c>
      <c r="BM53" s="98">
        <f t="shared" si="81"/>
        <v>0</v>
      </c>
      <c r="BN53" s="98">
        <f t="shared" si="81"/>
        <v>0</v>
      </c>
      <c r="BO53" s="98">
        <f t="shared" si="81"/>
        <v>0</v>
      </c>
      <c r="BP53" s="98">
        <f t="shared" si="81"/>
        <v>0</v>
      </c>
      <c r="BQ53" s="100">
        <f t="shared" si="81"/>
        <v>0</v>
      </c>
    </row>
    <row r="54" spans="1:69" x14ac:dyDescent="0.2">
      <c r="A54" s="101"/>
      <c r="B54" s="102" t="s">
        <v>300</v>
      </c>
      <c r="C54" s="110" t="s">
        <v>301</v>
      </c>
      <c r="D54" s="102">
        <f>SUM(E54,BE54)</f>
        <v>3831390</v>
      </c>
      <c r="E54" s="102">
        <f>SUM(F54,AQ54)</f>
        <v>3822617</v>
      </c>
      <c r="F54" s="102">
        <f>SUM(G54:I54,P54,S54:U54,AD54)</f>
        <v>3822617</v>
      </c>
      <c r="G54" s="102">
        <f>[1]Свод_расходов!G50</f>
        <v>2871055</v>
      </c>
      <c r="H54" s="102">
        <f>[1]Свод_расходов!H50</f>
        <v>660096</v>
      </c>
      <c r="I54" s="102">
        <f t="shared" si="3"/>
        <v>9304</v>
      </c>
      <c r="J54" s="102">
        <f>[1]Свод_расходов!J50</f>
        <v>0</v>
      </c>
      <c r="K54" s="102">
        <f>[1]Свод_расходов!K50</f>
        <v>0</v>
      </c>
      <c r="L54" s="102">
        <f>[1]Свод_расходов!L50</f>
        <v>0</v>
      </c>
      <c r="M54" s="102">
        <f>[1]Свод_расходов!M50</f>
        <v>0</v>
      </c>
      <c r="N54" s="102">
        <f>[1]Свод_расходов!N50</f>
        <v>0</v>
      </c>
      <c r="O54" s="102">
        <f>[1]Свод_расходов!O50</f>
        <v>9304</v>
      </c>
      <c r="P54" s="102">
        <f t="shared" si="4"/>
        <v>0</v>
      </c>
      <c r="Q54" s="102">
        <f>[1]Свод_расходов!Q50</f>
        <v>0</v>
      </c>
      <c r="R54" s="102">
        <f>[1]Свод_расходов!R50</f>
        <v>0</v>
      </c>
      <c r="S54" s="102">
        <f>[1]Свод_расходов!S50</f>
        <v>0</v>
      </c>
      <c r="T54" s="102">
        <f>[1]Свод_расходов!T50</f>
        <v>25960</v>
      </c>
      <c r="U54" s="102">
        <f t="shared" si="5"/>
        <v>234943</v>
      </c>
      <c r="V54" s="102">
        <f>[1]Свод_расходов!V50</f>
        <v>1905</v>
      </c>
      <c r="W54" s="102">
        <f>[1]Свод_расходов!W50</f>
        <v>187567</v>
      </c>
      <c r="X54" s="102">
        <f>[1]Свод_расходов!X50</f>
        <v>34326</v>
      </c>
      <c r="Y54" s="102">
        <f>[1]Свод_расходов!Y50</f>
        <v>10190</v>
      </c>
      <c r="Z54" s="102">
        <f>[1]Свод_расходов!Z50</f>
        <v>955</v>
      </c>
      <c r="AA54" s="102">
        <f>[1]Свод_расходов!AA50</f>
        <v>0</v>
      </c>
      <c r="AB54" s="102">
        <f>[1]Свод_расходов!AB50</f>
        <v>0</v>
      </c>
      <c r="AC54" s="102">
        <f>[1]Свод_расходов!AC50</f>
        <v>0</v>
      </c>
      <c r="AD54" s="102">
        <f t="shared" si="6"/>
        <v>21259</v>
      </c>
      <c r="AE54" s="102">
        <f>[1]Свод_расходов!AE50</f>
        <v>4500</v>
      </c>
      <c r="AF54" s="102">
        <f>[1]Свод_расходов!AF50</f>
        <v>6239</v>
      </c>
      <c r="AG54" s="102">
        <f>SUM(AH54:AP54)</f>
        <v>10520</v>
      </c>
      <c r="AH54" s="102">
        <f>[1]Свод_расходов!AH50</f>
        <v>0</v>
      </c>
      <c r="AI54" s="102">
        <f>[1]Свод_расходов!AI50</f>
        <v>10000</v>
      </c>
      <c r="AJ54" s="102">
        <f>[1]Свод_расходов!AJ50</f>
        <v>520</v>
      </c>
      <c r="AK54" s="102">
        <f>[1]Свод_расходов!AK50</f>
        <v>0</v>
      </c>
      <c r="AL54" s="102">
        <f>[1]Свод_расходов!AL50</f>
        <v>0</v>
      </c>
      <c r="AM54" s="102">
        <f>[1]Свод_расходов!AM50</f>
        <v>0</v>
      </c>
      <c r="AN54" s="102">
        <f>[1]Свод_расходов!AN50</f>
        <v>0</v>
      </c>
      <c r="AO54" s="102">
        <f>[1]Свод_расходов!AO50</f>
        <v>0</v>
      </c>
      <c r="AP54" s="102">
        <f>[1]Свод_расходов!AP50</f>
        <v>0</v>
      </c>
      <c r="AQ54" s="102">
        <f t="shared" si="7"/>
        <v>0</v>
      </c>
      <c r="AR54" s="102">
        <f t="shared" si="8"/>
        <v>0</v>
      </c>
      <c r="AS54" s="102">
        <f>[1]Свод_расходов!AS50</f>
        <v>0</v>
      </c>
      <c r="AT54" s="102">
        <f>[1]Свод_расходов!AT50</f>
        <v>0</v>
      </c>
      <c r="AU54" s="102">
        <f>[1]Свод_расходов!AU50</f>
        <v>0</v>
      </c>
      <c r="AV54" s="102">
        <f t="shared" si="9"/>
        <v>0</v>
      </c>
      <c r="AW54" s="102">
        <f>[1]Свод_расходов!AW50</f>
        <v>0</v>
      </c>
      <c r="AX54" s="102">
        <f>[1]Свод_расходов!AX50</f>
        <v>0</v>
      </c>
      <c r="AY54" s="102">
        <f>[1]Свод_расходов!AY50</f>
        <v>0</v>
      </c>
      <c r="AZ54" s="102">
        <f t="shared" ref="AZ54:AZ57" si="82">BA54+BB54+BC54</f>
        <v>0</v>
      </c>
      <c r="BA54" s="102">
        <f>[1]Свод_расходов!BA50</f>
        <v>0</v>
      </c>
      <c r="BB54" s="102">
        <f>[1]Свод_расходов!BB50</f>
        <v>0</v>
      </c>
      <c r="BC54" s="102">
        <f>[1]Свод_расходов!BC50</f>
        <v>0</v>
      </c>
      <c r="BD54" s="102">
        <f t="shared" ref="BD54:BD57" si="83">BE54+BQ54</f>
        <v>8773</v>
      </c>
      <c r="BE54" s="102">
        <f t="shared" ref="BE54:BE57" si="84">BF54+BH54+BL54</f>
        <v>8773</v>
      </c>
      <c r="BF54" s="102">
        <f t="shared" ref="BF54:BF57" si="85">BG54</f>
        <v>8773</v>
      </c>
      <c r="BG54" s="102">
        <f>[1]Свод_расходов!BG50</f>
        <v>8773</v>
      </c>
      <c r="BH54" s="102">
        <f t="shared" ref="BH54:BH57" si="86">BI54+BJ54+BK54</f>
        <v>0</v>
      </c>
      <c r="BI54" s="102">
        <f>[1]Свод_расходов!BH50</f>
        <v>0</v>
      </c>
      <c r="BJ54" s="102">
        <f>[1]Свод_расходов!BI50</f>
        <v>0</v>
      </c>
      <c r="BK54" s="102">
        <f>[1]Свод_расходов!BJ50</f>
        <v>0</v>
      </c>
      <c r="BL54" s="102">
        <f t="shared" ref="BL54:BL57" si="87">BM54+BN54+BO54+BP54</f>
        <v>0</v>
      </c>
      <c r="BM54" s="102"/>
      <c r="BN54" s="102">
        <f>[1]Свод_расходов!BK50</f>
        <v>0</v>
      </c>
      <c r="BO54" s="102">
        <f>[1]Свод_расходов!BP50</f>
        <v>0</v>
      </c>
      <c r="BP54" s="102"/>
      <c r="BQ54" s="104">
        <f>[1]Свод_расходов!BL50</f>
        <v>0</v>
      </c>
    </row>
    <row r="55" spans="1:69" x14ac:dyDescent="0.2">
      <c r="A55" s="101"/>
      <c r="B55" s="102" t="s">
        <v>302</v>
      </c>
      <c r="C55" s="110" t="s">
        <v>303</v>
      </c>
      <c r="D55" s="102">
        <f>SUM(E55,BE55)</f>
        <v>1856713</v>
      </c>
      <c r="E55" s="102">
        <f>SUM(F55,AQ55)</f>
        <v>1847849</v>
      </c>
      <c r="F55" s="102">
        <f>SUM(G55:I55,P55,S55:U55,AD55)</f>
        <v>1847849</v>
      </c>
      <c r="G55" s="102">
        <f>[1]Свод_расходов!G51</f>
        <v>1241027</v>
      </c>
      <c r="H55" s="102">
        <f>[1]Свод_расходов!H51</f>
        <v>284901</v>
      </c>
      <c r="I55" s="102">
        <f t="shared" si="3"/>
        <v>10238</v>
      </c>
      <c r="J55" s="102">
        <f>[1]Свод_расходов!J51</f>
        <v>0</v>
      </c>
      <c r="K55" s="102">
        <f>[1]Свод_расходов!K51</f>
        <v>0</v>
      </c>
      <c r="L55" s="102">
        <f>[1]Свод_расходов!L51</f>
        <v>0</v>
      </c>
      <c r="M55" s="102">
        <f>[1]Свод_расходов!M51</f>
        <v>0</v>
      </c>
      <c r="N55" s="102">
        <f>[1]Свод_расходов!N51</f>
        <v>0</v>
      </c>
      <c r="O55" s="102">
        <f>[1]Свод_расходов!O51</f>
        <v>10238</v>
      </c>
      <c r="P55" s="102">
        <f t="shared" si="4"/>
        <v>7275</v>
      </c>
      <c r="Q55" s="102">
        <f>[1]Свод_расходов!Q51</f>
        <v>0</v>
      </c>
      <c r="R55" s="102">
        <f>[1]Свод_расходов!R51</f>
        <v>7275</v>
      </c>
      <c r="S55" s="102">
        <f>[1]Свод_расходов!S51</f>
        <v>0</v>
      </c>
      <c r="T55" s="102">
        <f>[1]Свод_расходов!T51</f>
        <v>6600</v>
      </c>
      <c r="U55" s="102">
        <f t="shared" si="5"/>
        <v>89519</v>
      </c>
      <c r="V55" s="102">
        <f>[1]Свод_расходов!V51</f>
        <v>1403</v>
      </c>
      <c r="W55" s="102">
        <f>[1]Свод_расходов!W51</f>
        <v>71766</v>
      </c>
      <c r="X55" s="102">
        <f>[1]Свод_расходов!X51</f>
        <v>11442</v>
      </c>
      <c r="Y55" s="102">
        <f>[1]Свод_расходов!Y51</f>
        <v>3953</v>
      </c>
      <c r="Z55" s="102">
        <f>[1]Свод_расходов!Z51</f>
        <v>955</v>
      </c>
      <c r="AA55" s="102">
        <f>[1]Свод_расходов!AA51</f>
        <v>0</v>
      </c>
      <c r="AB55" s="102">
        <f>[1]Свод_расходов!AB51</f>
        <v>0</v>
      </c>
      <c r="AC55" s="102">
        <f>[1]Свод_расходов!AC51</f>
        <v>0</v>
      </c>
      <c r="AD55" s="102">
        <f t="shared" si="6"/>
        <v>208289</v>
      </c>
      <c r="AE55" s="102">
        <f>[1]Свод_расходов!AE51</f>
        <v>3000</v>
      </c>
      <c r="AF55" s="102">
        <f>[1]Свод_расходов!AF51</f>
        <v>155221</v>
      </c>
      <c r="AG55" s="102">
        <f>SUM(AH55:AP55)</f>
        <v>50068</v>
      </c>
      <c r="AH55" s="102">
        <f>[1]Свод_расходов!AH51</f>
        <v>0</v>
      </c>
      <c r="AI55" s="102">
        <f>[1]Свод_расходов!AI51</f>
        <v>1045</v>
      </c>
      <c r="AJ55" s="102">
        <f>[1]Свод_расходов!AJ51</f>
        <v>544</v>
      </c>
      <c r="AK55" s="102">
        <f>[1]Свод_расходов!AK51</f>
        <v>0</v>
      </c>
      <c r="AL55" s="102">
        <f>[1]Свод_расходов!AL51</f>
        <v>0</v>
      </c>
      <c r="AM55" s="102">
        <f>[1]Свод_расходов!AM51</f>
        <v>0</v>
      </c>
      <c r="AN55" s="102">
        <f>[1]Свод_расходов!AN51</f>
        <v>47382</v>
      </c>
      <c r="AO55" s="102">
        <f>[1]Свод_расходов!AO51</f>
        <v>0</v>
      </c>
      <c r="AP55" s="102">
        <f>[1]Свод_расходов!AP51</f>
        <v>1097</v>
      </c>
      <c r="AQ55" s="102">
        <f t="shared" si="7"/>
        <v>0</v>
      </c>
      <c r="AR55" s="102">
        <f t="shared" si="8"/>
        <v>0</v>
      </c>
      <c r="AS55" s="102">
        <f>[1]Свод_расходов!AS51</f>
        <v>0</v>
      </c>
      <c r="AT55" s="102">
        <f>[1]Свод_расходов!AT51</f>
        <v>0</v>
      </c>
      <c r="AU55" s="102">
        <f>[1]Свод_расходов!AU51</f>
        <v>0</v>
      </c>
      <c r="AV55" s="102">
        <f t="shared" si="9"/>
        <v>0</v>
      </c>
      <c r="AW55" s="102">
        <f>[1]Свод_расходов!AW51</f>
        <v>0</v>
      </c>
      <c r="AX55" s="102">
        <f>[1]Свод_расходов!AX51</f>
        <v>0</v>
      </c>
      <c r="AY55" s="102">
        <f>[1]Свод_расходов!AY51</f>
        <v>0</v>
      </c>
      <c r="AZ55" s="102">
        <f t="shared" si="82"/>
        <v>0</v>
      </c>
      <c r="BA55" s="102">
        <f>[1]Свод_расходов!BA51</f>
        <v>0</v>
      </c>
      <c r="BB55" s="102">
        <f>[1]Свод_расходов!BB51</f>
        <v>0</v>
      </c>
      <c r="BC55" s="102">
        <f>[1]Свод_расходов!BC51</f>
        <v>0</v>
      </c>
      <c r="BD55" s="102">
        <f t="shared" si="83"/>
        <v>8864</v>
      </c>
      <c r="BE55" s="102">
        <f t="shared" si="84"/>
        <v>8864</v>
      </c>
      <c r="BF55" s="102">
        <f t="shared" si="85"/>
        <v>8864</v>
      </c>
      <c r="BG55" s="102">
        <f>[1]Свод_расходов!BG51</f>
        <v>8864</v>
      </c>
      <c r="BH55" s="102">
        <f t="shared" si="86"/>
        <v>0</v>
      </c>
      <c r="BI55" s="102">
        <f>[1]Свод_расходов!BH51</f>
        <v>0</v>
      </c>
      <c r="BJ55" s="102">
        <f>[1]Свод_расходов!BI51</f>
        <v>0</v>
      </c>
      <c r="BK55" s="102">
        <f>[1]Свод_расходов!BJ51</f>
        <v>0</v>
      </c>
      <c r="BL55" s="102">
        <f t="shared" si="87"/>
        <v>0</v>
      </c>
      <c r="BM55" s="102"/>
      <c r="BN55" s="102">
        <f>[1]Свод_расходов!BK51</f>
        <v>0</v>
      </c>
      <c r="BO55" s="102">
        <f>[1]Свод_расходов!BP51</f>
        <v>0</v>
      </c>
      <c r="BP55" s="102"/>
      <c r="BQ55" s="104">
        <f>[1]Свод_расходов!BL51</f>
        <v>0</v>
      </c>
    </row>
    <row r="56" spans="1:69" x14ac:dyDescent="0.2">
      <c r="A56" s="101"/>
      <c r="B56" s="102" t="s">
        <v>304</v>
      </c>
      <c r="C56" s="105" t="s">
        <v>305</v>
      </c>
      <c r="D56" s="102">
        <f>SUM(E56,BE56)</f>
        <v>6468288</v>
      </c>
      <c r="E56" s="102">
        <f>SUM(F56,AQ56)</f>
        <v>6464288</v>
      </c>
      <c r="F56" s="102">
        <f>SUM(G56:I56,P56,S56:U56,AD56)</f>
        <v>6464288</v>
      </c>
      <c r="G56" s="102">
        <f>[1]Свод_расходов!G52</f>
        <v>4762211</v>
      </c>
      <c r="H56" s="102">
        <f>[1]Свод_расходов!H52</f>
        <v>1071981</v>
      </c>
      <c r="I56" s="102">
        <f t="shared" si="3"/>
        <v>52428</v>
      </c>
      <c r="J56" s="102">
        <f>[1]Свод_расходов!J52</f>
        <v>0</v>
      </c>
      <c r="K56" s="102">
        <f>[1]Свод_расходов!K52</f>
        <v>5474</v>
      </c>
      <c r="L56" s="102">
        <f>[1]Свод_расходов!L52</f>
        <v>0</v>
      </c>
      <c r="M56" s="102">
        <f>[1]Свод_расходов!M52</f>
        <v>0</v>
      </c>
      <c r="N56" s="102">
        <f>[1]Свод_расходов!N52</f>
        <v>24365</v>
      </c>
      <c r="O56" s="102">
        <f>[1]Свод_расходов!O52</f>
        <v>22589</v>
      </c>
      <c r="P56" s="102">
        <f t="shared" si="4"/>
        <v>0</v>
      </c>
      <c r="Q56" s="102">
        <f>[1]Свод_расходов!Q52</f>
        <v>0</v>
      </c>
      <c r="R56" s="102">
        <f>[1]Свод_расходов!R52</f>
        <v>0</v>
      </c>
      <c r="S56" s="102">
        <f>[1]Свод_расходов!S52</f>
        <v>0</v>
      </c>
      <c r="T56" s="102">
        <f>[1]Свод_расходов!T52</f>
        <v>12936</v>
      </c>
      <c r="U56" s="102">
        <f t="shared" si="5"/>
        <v>428040</v>
      </c>
      <c r="V56" s="102">
        <f>[1]Свод_расходов!V52</f>
        <v>12170</v>
      </c>
      <c r="W56" s="102">
        <f>[1]Свод_расходов!W52</f>
        <v>372544</v>
      </c>
      <c r="X56" s="102">
        <f>[1]Свод_расходов!X52</f>
        <v>27237</v>
      </c>
      <c r="Y56" s="102">
        <f>[1]Свод_расходов!Y52</f>
        <v>12773</v>
      </c>
      <c r="Z56" s="102">
        <f>[1]Свод_расходов!Z52</f>
        <v>3316</v>
      </c>
      <c r="AA56" s="102">
        <f>[1]Свод_расходов!AA52</f>
        <v>0</v>
      </c>
      <c r="AB56" s="102">
        <f>[1]Свод_расходов!AB52</f>
        <v>0</v>
      </c>
      <c r="AC56" s="102">
        <f>[1]Свод_расходов!AC52</f>
        <v>0</v>
      </c>
      <c r="AD56" s="102">
        <f t="shared" si="6"/>
        <v>136692</v>
      </c>
      <c r="AE56" s="102">
        <f>[1]Свод_расходов!AE52</f>
        <v>7500</v>
      </c>
      <c r="AF56" s="102">
        <f>[1]Свод_расходов!AF52</f>
        <v>100000</v>
      </c>
      <c r="AG56" s="102">
        <f>SUM(AH56:AP56)</f>
        <v>29192</v>
      </c>
      <c r="AH56" s="102">
        <f>[1]Свод_расходов!AH52</f>
        <v>0</v>
      </c>
      <c r="AI56" s="102">
        <f>[1]Свод_расходов!AI52</f>
        <v>0</v>
      </c>
      <c r="AJ56" s="102">
        <f>[1]Свод_расходов!AJ52</f>
        <v>2000</v>
      </c>
      <c r="AK56" s="102">
        <f>[1]Свод_расходов!AK52</f>
        <v>0</v>
      </c>
      <c r="AL56" s="102">
        <f>[1]Свод_расходов!AL52</f>
        <v>0</v>
      </c>
      <c r="AM56" s="102">
        <f>[1]Свод_расходов!AM52</f>
        <v>0</v>
      </c>
      <c r="AN56" s="102">
        <f>[1]Свод_расходов!AN52</f>
        <v>16192</v>
      </c>
      <c r="AO56" s="102">
        <f>[1]Свод_расходов!AO52</f>
        <v>10000</v>
      </c>
      <c r="AP56" s="102">
        <f>[1]Свод_расходов!AP52</f>
        <v>1000</v>
      </c>
      <c r="AQ56" s="102">
        <f t="shared" si="7"/>
        <v>0</v>
      </c>
      <c r="AR56" s="102">
        <f t="shared" si="8"/>
        <v>0</v>
      </c>
      <c r="AS56" s="102">
        <f>[1]Свод_расходов!AS52</f>
        <v>0</v>
      </c>
      <c r="AT56" s="102">
        <f>[1]Свод_расходов!AT52</f>
        <v>0</v>
      </c>
      <c r="AU56" s="102">
        <f>[1]Свод_расходов!AU52</f>
        <v>0</v>
      </c>
      <c r="AV56" s="102">
        <f t="shared" si="9"/>
        <v>0</v>
      </c>
      <c r="AW56" s="102">
        <f>[1]Свод_расходов!AW52</f>
        <v>0</v>
      </c>
      <c r="AX56" s="102">
        <f>[1]Свод_расходов!AX52</f>
        <v>0</v>
      </c>
      <c r="AY56" s="102">
        <f>[1]Свод_расходов!AY52</f>
        <v>0</v>
      </c>
      <c r="AZ56" s="102">
        <f t="shared" si="82"/>
        <v>0</v>
      </c>
      <c r="BA56" s="102">
        <f>[1]Свод_расходов!BA52</f>
        <v>0</v>
      </c>
      <c r="BB56" s="102">
        <f>[1]Свод_расходов!BB52</f>
        <v>0</v>
      </c>
      <c r="BC56" s="102">
        <f>[1]Свод_расходов!BC52</f>
        <v>0</v>
      </c>
      <c r="BD56" s="102">
        <f t="shared" si="83"/>
        <v>4000</v>
      </c>
      <c r="BE56" s="102">
        <f t="shared" si="84"/>
        <v>4000</v>
      </c>
      <c r="BF56" s="102">
        <f t="shared" si="85"/>
        <v>4000</v>
      </c>
      <c r="BG56" s="102">
        <f>[1]Свод_расходов!BG52</f>
        <v>4000</v>
      </c>
      <c r="BH56" s="102">
        <f t="shared" si="86"/>
        <v>0</v>
      </c>
      <c r="BI56" s="102">
        <f>[1]Свод_расходов!BH52</f>
        <v>0</v>
      </c>
      <c r="BJ56" s="102">
        <f>[1]Свод_расходов!BI52</f>
        <v>0</v>
      </c>
      <c r="BK56" s="102">
        <f>[1]Свод_расходов!BJ52</f>
        <v>0</v>
      </c>
      <c r="BL56" s="102">
        <f t="shared" si="87"/>
        <v>0</v>
      </c>
      <c r="BM56" s="102"/>
      <c r="BN56" s="102">
        <f>[1]Свод_расходов!BO52</f>
        <v>0</v>
      </c>
      <c r="BO56" s="102">
        <f>[1]Свод_расходов!BP52</f>
        <v>0</v>
      </c>
      <c r="BP56" s="102"/>
      <c r="BQ56" s="104">
        <f>[1]Свод_расходов!BL52</f>
        <v>0</v>
      </c>
    </row>
    <row r="57" spans="1:69" x14ac:dyDescent="0.2">
      <c r="A57" s="101"/>
      <c r="B57" s="102" t="s">
        <v>306</v>
      </c>
      <c r="C57" s="113" t="s">
        <v>307</v>
      </c>
      <c r="D57" s="102">
        <f>SUM(E57,BE57)</f>
        <v>1396398</v>
      </c>
      <c r="E57" s="102">
        <f>SUM(F57,AQ57)</f>
        <v>1396398</v>
      </c>
      <c r="F57" s="102">
        <f>SUM(G57:I57,P57,S57:U57,AD57)</f>
        <v>1396398</v>
      </c>
      <c r="G57" s="102">
        <f>[1]Свод_расходов!G53</f>
        <v>1137653</v>
      </c>
      <c r="H57" s="102">
        <f>[1]Свод_расходов!H53</f>
        <v>258745</v>
      </c>
      <c r="I57" s="102">
        <f t="shared" si="3"/>
        <v>0</v>
      </c>
      <c r="J57" s="102">
        <f>[1]Свод_расходов!J53</f>
        <v>0</v>
      </c>
      <c r="K57" s="102">
        <f>[1]Свод_расходов!K53</f>
        <v>0</v>
      </c>
      <c r="L57" s="102">
        <f>[1]Свод_расходов!L53</f>
        <v>0</v>
      </c>
      <c r="M57" s="102">
        <f>[1]Свод_расходов!M53</f>
        <v>0</v>
      </c>
      <c r="N57" s="102">
        <f>[1]Свод_расходов!N53</f>
        <v>0</v>
      </c>
      <c r="O57" s="102">
        <f>[1]Свод_расходов!O53</f>
        <v>0</v>
      </c>
      <c r="P57" s="102">
        <f t="shared" si="4"/>
        <v>0</v>
      </c>
      <c r="Q57" s="102">
        <f>[1]Свод_расходов!Q53</f>
        <v>0</v>
      </c>
      <c r="R57" s="102">
        <f>[1]Свод_расходов!R53</f>
        <v>0</v>
      </c>
      <c r="S57" s="102">
        <f>[1]Свод_расходов!S53</f>
        <v>0</v>
      </c>
      <c r="T57" s="102">
        <f>[1]Свод_расходов!T53</f>
        <v>0</v>
      </c>
      <c r="U57" s="102">
        <f t="shared" si="5"/>
        <v>0</v>
      </c>
      <c r="V57" s="102">
        <f>[1]Свод_расходов!V53</f>
        <v>0</v>
      </c>
      <c r="W57" s="102">
        <f>[1]Свод_расходов!W53</f>
        <v>0</v>
      </c>
      <c r="X57" s="102">
        <f>[1]Свод_расходов!X53</f>
        <v>0</v>
      </c>
      <c r="Y57" s="102">
        <f>[1]Свод_расходов!Y53</f>
        <v>0</v>
      </c>
      <c r="Z57" s="102">
        <f>[1]Свод_расходов!Z53</f>
        <v>0</v>
      </c>
      <c r="AA57" s="102">
        <f>[1]Свод_расходов!AA53</f>
        <v>0</v>
      </c>
      <c r="AB57" s="102">
        <f>[1]Свод_расходов!AB53</f>
        <v>0</v>
      </c>
      <c r="AC57" s="102">
        <f>[1]Свод_расходов!AC53</f>
        <v>0</v>
      </c>
      <c r="AD57" s="102">
        <f t="shared" si="6"/>
        <v>0</v>
      </c>
      <c r="AE57" s="102">
        <f>[1]Свод_расходов!AE53</f>
        <v>0</v>
      </c>
      <c r="AF57" s="102">
        <f>[1]Свод_расходов!AF53</f>
        <v>0</v>
      </c>
      <c r="AG57" s="102">
        <f>SUM(AH57:AP57)</f>
        <v>0</v>
      </c>
      <c r="AH57" s="102">
        <f>[1]Свод_расходов!AH53</f>
        <v>0</v>
      </c>
      <c r="AI57" s="102">
        <f>[1]Свод_расходов!AI53</f>
        <v>0</v>
      </c>
      <c r="AJ57" s="102">
        <f>[1]Свод_расходов!AJ53</f>
        <v>0</v>
      </c>
      <c r="AK57" s="102">
        <f>[1]Свод_расходов!AK53</f>
        <v>0</v>
      </c>
      <c r="AL57" s="102">
        <f>[1]Свод_расходов!AL53</f>
        <v>0</v>
      </c>
      <c r="AM57" s="102">
        <f>[1]Свод_расходов!AM53</f>
        <v>0</v>
      </c>
      <c r="AN57" s="102">
        <f>[1]Свод_расходов!AN53</f>
        <v>0</v>
      </c>
      <c r="AO57" s="102">
        <f>[1]Свод_расходов!AO53</f>
        <v>0</v>
      </c>
      <c r="AP57" s="102">
        <f>[1]Свод_расходов!AP53</f>
        <v>0</v>
      </c>
      <c r="AQ57" s="102">
        <f t="shared" si="7"/>
        <v>0</v>
      </c>
      <c r="AR57" s="102">
        <f t="shared" si="8"/>
        <v>0</v>
      </c>
      <c r="AS57" s="102">
        <f>[1]Свод_расходов!AS53</f>
        <v>0</v>
      </c>
      <c r="AT57" s="102">
        <f>[1]Свод_расходов!AT53</f>
        <v>0</v>
      </c>
      <c r="AU57" s="102">
        <f>[1]Свод_расходов!AU53</f>
        <v>0</v>
      </c>
      <c r="AV57" s="102">
        <f t="shared" si="9"/>
        <v>0</v>
      </c>
      <c r="AW57" s="102">
        <f>[1]Свод_расходов!AW53</f>
        <v>0</v>
      </c>
      <c r="AX57" s="102">
        <f>[1]Свод_расходов!AX53</f>
        <v>0</v>
      </c>
      <c r="AY57" s="102">
        <f>[1]Свод_расходов!AY53</f>
        <v>0</v>
      </c>
      <c r="AZ57" s="102">
        <f t="shared" si="82"/>
        <v>0</v>
      </c>
      <c r="BA57" s="102">
        <f>[1]Свод_расходов!BA53</f>
        <v>0</v>
      </c>
      <c r="BB57" s="102">
        <f>[1]Свод_расходов!BB53</f>
        <v>0</v>
      </c>
      <c r="BC57" s="102">
        <f>[1]Свод_расходов!BC53</f>
        <v>0</v>
      </c>
      <c r="BD57" s="102">
        <f t="shared" si="83"/>
        <v>0</v>
      </c>
      <c r="BE57" s="102">
        <f t="shared" si="84"/>
        <v>0</v>
      </c>
      <c r="BF57" s="102">
        <f t="shared" si="85"/>
        <v>0</v>
      </c>
      <c r="BG57" s="102">
        <f>[1]Свод_расходов!BG53</f>
        <v>0</v>
      </c>
      <c r="BH57" s="102">
        <f t="shared" si="86"/>
        <v>0</v>
      </c>
      <c r="BI57" s="102">
        <f>[1]Свод_расходов!BH53</f>
        <v>0</v>
      </c>
      <c r="BJ57" s="102">
        <f>[1]Свод_расходов!BI53</f>
        <v>0</v>
      </c>
      <c r="BK57" s="102">
        <f>[1]Свод_расходов!BJ53</f>
        <v>0</v>
      </c>
      <c r="BL57" s="102">
        <f t="shared" si="87"/>
        <v>0</v>
      </c>
      <c r="BM57" s="102"/>
      <c r="BN57" s="102">
        <f>[1]Свод_расходов!BK53</f>
        <v>0</v>
      </c>
      <c r="BO57" s="102">
        <f>[1]Свод_расходов!BP53</f>
        <v>0</v>
      </c>
      <c r="BP57" s="102"/>
      <c r="BQ57" s="104">
        <f>[1]Свод_расходов!BL53</f>
        <v>0</v>
      </c>
    </row>
    <row r="58" spans="1:69" x14ac:dyDescent="0.2">
      <c r="A58" s="97" t="s">
        <v>87</v>
      </c>
      <c r="B58" s="98"/>
      <c r="C58" s="108" t="s">
        <v>88</v>
      </c>
      <c r="D58" s="98">
        <f>D59+D60</f>
        <v>264470</v>
      </c>
      <c r="E58" s="98">
        <f t="shared" ref="E58:BQ58" si="88">E59+E60</f>
        <v>264470</v>
      </c>
      <c r="F58" s="98">
        <f t="shared" si="88"/>
        <v>264470</v>
      </c>
      <c r="G58" s="98">
        <f t="shared" si="88"/>
        <v>0</v>
      </c>
      <c r="H58" s="98">
        <f t="shared" si="88"/>
        <v>0</v>
      </c>
      <c r="I58" s="98">
        <f t="shared" si="88"/>
        <v>0</v>
      </c>
      <c r="J58" s="98">
        <f t="shared" si="88"/>
        <v>0</v>
      </c>
      <c r="K58" s="98">
        <f t="shared" si="88"/>
        <v>0</v>
      </c>
      <c r="L58" s="98">
        <f t="shared" si="88"/>
        <v>0</v>
      </c>
      <c r="M58" s="98">
        <f t="shared" si="88"/>
        <v>0</v>
      </c>
      <c r="N58" s="98">
        <f t="shared" si="88"/>
        <v>0</v>
      </c>
      <c r="O58" s="98">
        <f t="shared" si="88"/>
        <v>0</v>
      </c>
      <c r="P58" s="98">
        <f t="shared" si="88"/>
        <v>0</v>
      </c>
      <c r="Q58" s="98">
        <f t="shared" si="88"/>
        <v>0</v>
      </c>
      <c r="R58" s="98">
        <f t="shared" si="88"/>
        <v>0</v>
      </c>
      <c r="S58" s="98">
        <f t="shared" si="88"/>
        <v>0</v>
      </c>
      <c r="T58" s="98">
        <f t="shared" si="88"/>
        <v>0</v>
      </c>
      <c r="U58" s="98">
        <f t="shared" si="88"/>
        <v>0</v>
      </c>
      <c r="V58" s="98">
        <f t="shared" si="88"/>
        <v>0</v>
      </c>
      <c r="W58" s="98">
        <f t="shared" si="88"/>
        <v>0</v>
      </c>
      <c r="X58" s="98">
        <f t="shared" si="88"/>
        <v>0</v>
      </c>
      <c r="Y58" s="98">
        <f t="shared" si="88"/>
        <v>0</v>
      </c>
      <c r="Z58" s="98">
        <f t="shared" si="88"/>
        <v>0</v>
      </c>
      <c r="AA58" s="98">
        <f t="shared" si="88"/>
        <v>0</v>
      </c>
      <c r="AB58" s="98">
        <f t="shared" si="88"/>
        <v>0</v>
      </c>
      <c r="AC58" s="98">
        <f t="shared" si="88"/>
        <v>0</v>
      </c>
      <c r="AD58" s="98">
        <f t="shared" si="88"/>
        <v>264470</v>
      </c>
      <c r="AE58" s="98">
        <f t="shared" si="88"/>
        <v>0</v>
      </c>
      <c r="AF58" s="98">
        <f t="shared" si="88"/>
        <v>0</v>
      </c>
      <c r="AG58" s="98">
        <f t="shared" si="88"/>
        <v>264470</v>
      </c>
      <c r="AH58" s="98">
        <f t="shared" si="88"/>
        <v>0</v>
      </c>
      <c r="AI58" s="98">
        <f t="shared" si="88"/>
        <v>0</v>
      </c>
      <c r="AJ58" s="98">
        <f t="shared" si="88"/>
        <v>0</v>
      </c>
      <c r="AK58" s="98">
        <f t="shared" si="88"/>
        <v>0</v>
      </c>
      <c r="AL58" s="98">
        <f t="shared" si="88"/>
        <v>0</v>
      </c>
      <c r="AM58" s="98">
        <f t="shared" si="88"/>
        <v>0</v>
      </c>
      <c r="AN58" s="98">
        <f t="shared" si="88"/>
        <v>0</v>
      </c>
      <c r="AO58" s="98">
        <f t="shared" si="88"/>
        <v>0</v>
      </c>
      <c r="AP58" s="98">
        <f t="shared" si="88"/>
        <v>264470</v>
      </c>
      <c r="AQ58" s="98">
        <f t="shared" si="88"/>
        <v>0</v>
      </c>
      <c r="AR58" s="98">
        <f t="shared" si="88"/>
        <v>0</v>
      </c>
      <c r="AS58" s="98">
        <f t="shared" si="88"/>
        <v>0</v>
      </c>
      <c r="AT58" s="98">
        <f t="shared" si="88"/>
        <v>0</v>
      </c>
      <c r="AU58" s="98">
        <f t="shared" si="88"/>
        <v>0</v>
      </c>
      <c r="AV58" s="98">
        <f t="shared" si="88"/>
        <v>0</v>
      </c>
      <c r="AW58" s="98">
        <f t="shared" si="88"/>
        <v>0</v>
      </c>
      <c r="AX58" s="98">
        <f t="shared" si="88"/>
        <v>0</v>
      </c>
      <c r="AY58" s="98">
        <f t="shared" si="88"/>
        <v>0</v>
      </c>
      <c r="AZ58" s="98">
        <f t="shared" si="88"/>
        <v>0</v>
      </c>
      <c r="BA58" s="98">
        <f t="shared" si="88"/>
        <v>0</v>
      </c>
      <c r="BB58" s="98">
        <f t="shared" si="88"/>
        <v>0</v>
      </c>
      <c r="BC58" s="98">
        <f t="shared" si="88"/>
        <v>0</v>
      </c>
      <c r="BD58" s="98">
        <f t="shared" si="88"/>
        <v>0</v>
      </c>
      <c r="BE58" s="98">
        <f t="shared" si="88"/>
        <v>0</v>
      </c>
      <c r="BF58" s="98">
        <f t="shared" si="88"/>
        <v>0</v>
      </c>
      <c r="BG58" s="98">
        <f t="shared" si="88"/>
        <v>0</v>
      </c>
      <c r="BH58" s="98">
        <f t="shared" si="88"/>
        <v>0</v>
      </c>
      <c r="BI58" s="98">
        <f t="shared" si="88"/>
        <v>0</v>
      </c>
      <c r="BJ58" s="98">
        <f t="shared" si="88"/>
        <v>0</v>
      </c>
      <c r="BK58" s="98">
        <f t="shared" si="88"/>
        <v>0</v>
      </c>
      <c r="BL58" s="98">
        <f t="shared" si="88"/>
        <v>0</v>
      </c>
      <c r="BM58" s="98">
        <f t="shared" si="88"/>
        <v>0</v>
      </c>
      <c r="BN58" s="98">
        <f t="shared" si="88"/>
        <v>0</v>
      </c>
      <c r="BO58" s="98">
        <f t="shared" si="88"/>
        <v>0</v>
      </c>
      <c r="BP58" s="98">
        <f t="shared" si="88"/>
        <v>0</v>
      </c>
      <c r="BQ58" s="100">
        <f t="shared" si="88"/>
        <v>0</v>
      </c>
    </row>
    <row r="59" spans="1:69" x14ac:dyDescent="0.2">
      <c r="A59" s="101"/>
      <c r="B59" s="102" t="s">
        <v>308</v>
      </c>
      <c r="C59" s="105" t="s">
        <v>309</v>
      </c>
      <c r="D59" s="102">
        <f>SUM(E59,BE59)</f>
        <v>142970</v>
      </c>
      <c r="E59" s="102">
        <f>SUM(F59,AQ59)</f>
        <v>142970</v>
      </c>
      <c r="F59" s="102">
        <f>SUM(G59:I59,P59,S59:U59,AD59)</f>
        <v>142970</v>
      </c>
      <c r="G59" s="102">
        <f>[1]Свод_расходов!G55</f>
        <v>0</v>
      </c>
      <c r="H59" s="102">
        <f>[1]Свод_расходов!H55</f>
        <v>0</v>
      </c>
      <c r="I59" s="102">
        <f t="shared" si="3"/>
        <v>0</v>
      </c>
      <c r="J59" s="102">
        <f>[1]Свод_расходов!J55</f>
        <v>0</v>
      </c>
      <c r="K59" s="102">
        <f>[1]Свод_расходов!K55</f>
        <v>0</v>
      </c>
      <c r="L59" s="102">
        <f>[1]Свод_расходов!L55</f>
        <v>0</v>
      </c>
      <c r="M59" s="102">
        <f>[1]Свод_расходов!M55</f>
        <v>0</v>
      </c>
      <c r="N59" s="102">
        <f>[1]Свод_расходов!N55</f>
        <v>0</v>
      </c>
      <c r="O59" s="102">
        <f>[1]Свод_расходов!O55</f>
        <v>0</v>
      </c>
      <c r="P59" s="102">
        <f t="shared" si="4"/>
        <v>0</v>
      </c>
      <c r="Q59" s="102">
        <f>[1]Свод_расходов!Q55</f>
        <v>0</v>
      </c>
      <c r="R59" s="102">
        <f>[1]Свод_расходов!R55</f>
        <v>0</v>
      </c>
      <c r="S59" s="102">
        <f>[1]Свод_расходов!S55</f>
        <v>0</v>
      </c>
      <c r="T59" s="102">
        <f>[1]Свод_расходов!T55</f>
        <v>0</v>
      </c>
      <c r="U59" s="102">
        <f t="shared" si="5"/>
        <v>0</v>
      </c>
      <c r="V59" s="102">
        <f>[1]Свод_расходов!V55</f>
        <v>0</v>
      </c>
      <c r="W59" s="102">
        <f>[1]Свод_расходов!W55</f>
        <v>0</v>
      </c>
      <c r="X59" s="102">
        <f>[1]Свод_расходов!X55</f>
        <v>0</v>
      </c>
      <c r="Y59" s="102">
        <f>[1]Свод_расходов!Y55</f>
        <v>0</v>
      </c>
      <c r="Z59" s="102">
        <f>[1]Свод_расходов!Z55</f>
        <v>0</v>
      </c>
      <c r="AA59" s="102">
        <f>[1]Свод_расходов!AA55</f>
        <v>0</v>
      </c>
      <c r="AB59" s="102">
        <f>[1]Свод_расходов!AB55</f>
        <v>0</v>
      </c>
      <c r="AC59" s="102">
        <f>[1]Свод_расходов!AC55</f>
        <v>0</v>
      </c>
      <c r="AD59" s="102">
        <f t="shared" si="6"/>
        <v>142970</v>
      </c>
      <c r="AE59" s="102">
        <f>[1]Свод_расходов!AE55</f>
        <v>0</v>
      </c>
      <c r="AF59" s="102">
        <f>[1]Свод_расходов!AF55</f>
        <v>0</v>
      </c>
      <c r="AG59" s="102">
        <f>SUM(AH59:AP59)</f>
        <v>142970</v>
      </c>
      <c r="AH59" s="102">
        <f>[1]Свод_расходов!AH55</f>
        <v>0</v>
      </c>
      <c r="AI59" s="102">
        <f>[1]Свод_расходов!AI55</f>
        <v>0</v>
      </c>
      <c r="AJ59" s="102">
        <f>[1]Свод_расходов!AJ55</f>
        <v>0</v>
      </c>
      <c r="AK59" s="102">
        <f>[1]Свод_расходов!AK55</f>
        <v>0</v>
      </c>
      <c r="AL59" s="102">
        <f>[1]Свод_расходов!AL55</f>
        <v>0</v>
      </c>
      <c r="AM59" s="102">
        <f>[1]Свод_расходов!AM55</f>
        <v>0</v>
      </c>
      <c r="AN59" s="102">
        <f>[1]Свод_расходов!AN55</f>
        <v>0</v>
      </c>
      <c r="AO59" s="102">
        <f>[1]Свод_расходов!AO55</f>
        <v>0</v>
      </c>
      <c r="AP59" s="102">
        <f>[1]Свод_расходов!AP55</f>
        <v>142970</v>
      </c>
      <c r="AQ59" s="102">
        <f t="shared" si="7"/>
        <v>0</v>
      </c>
      <c r="AR59" s="102">
        <f t="shared" si="8"/>
        <v>0</v>
      </c>
      <c r="AS59" s="102">
        <f>[1]Свод_расходов!AS55</f>
        <v>0</v>
      </c>
      <c r="AT59" s="102">
        <f>[1]Свод_расходов!AT55</f>
        <v>0</v>
      </c>
      <c r="AU59" s="102">
        <f>[1]Свод_расходов!AU55</f>
        <v>0</v>
      </c>
      <c r="AV59" s="102">
        <f t="shared" si="9"/>
        <v>0</v>
      </c>
      <c r="AW59" s="102">
        <f>[1]Свод_расходов!AW55</f>
        <v>0</v>
      </c>
      <c r="AX59" s="102">
        <f>[1]Свод_расходов!AX55</f>
        <v>0</v>
      </c>
      <c r="AY59" s="102">
        <f>[1]Свод_расходов!AY55</f>
        <v>0</v>
      </c>
      <c r="AZ59" s="102">
        <f t="shared" ref="AZ59:AZ60" si="89">BA59+BB59+BC59</f>
        <v>0</v>
      </c>
      <c r="BA59" s="102">
        <f>[1]Свод_расходов!BA55</f>
        <v>0</v>
      </c>
      <c r="BB59" s="102">
        <f>[1]Свод_расходов!BB55</f>
        <v>0</v>
      </c>
      <c r="BC59" s="102">
        <f>[1]Свод_расходов!BC55</f>
        <v>0</v>
      </c>
      <c r="BD59" s="102">
        <f t="shared" ref="BD59:BD60" si="90">BE59+BQ59</f>
        <v>0</v>
      </c>
      <c r="BE59" s="102">
        <f t="shared" ref="BE59:BE60" si="91">BF59+BH59+BL59</f>
        <v>0</v>
      </c>
      <c r="BF59" s="102">
        <f t="shared" ref="BF59:BF60" si="92">BG59</f>
        <v>0</v>
      </c>
      <c r="BG59" s="102">
        <f>[1]Свод_расходов!BG55</f>
        <v>0</v>
      </c>
      <c r="BH59" s="102">
        <f t="shared" ref="BH59:BH60" si="93">BI59+BJ59+BK59</f>
        <v>0</v>
      </c>
      <c r="BI59" s="102">
        <f>[1]Свод_расходов!BH55</f>
        <v>0</v>
      </c>
      <c r="BJ59" s="102">
        <f>[1]Свод_расходов!BI55</f>
        <v>0</v>
      </c>
      <c r="BK59" s="102">
        <f>[1]Свод_расходов!BJ55</f>
        <v>0</v>
      </c>
      <c r="BL59" s="102">
        <f t="shared" ref="BL59:BL60" si="94">BM59+BN59+BO59+BP59</f>
        <v>0</v>
      </c>
      <c r="BM59" s="102"/>
      <c r="BN59" s="102">
        <f>[1]Свод_расходов!BK55</f>
        <v>0</v>
      </c>
      <c r="BO59" s="102"/>
      <c r="BP59" s="102"/>
      <c r="BQ59" s="104">
        <f>[1]Свод_расходов!BL55</f>
        <v>0</v>
      </c>
    </row>
    <row r="60" spans="1:69" x14ac:dyDescent="0.2">
      <c r="A60" s="101"/>
      <c r="B60" s="102" t="s">
        <v>310</v>
      </c>
      <c r="C60" s="105" t="s">
        <v>311</v>
      </c>
      <c r="D60" s="102">
        <f>SUM(E60,BE60)</f>
        <v>121500</v>
      </c>
      <c r="E60" s="102">
        <f>SUM(F60,AQ60)</f>
        <v>121500</v>
      </c>
      <c r="F60" s="102">
        <f>SUM(G60:I60,P60,S60:U60,AD60)</f>
        <v>121500</v>
      </c>
      <c r="G60" s="102">
        <f>[1]Свод_расходов!G56</f>
        <v>0</v>
      </c>
      <c r="H60" s="102">
        <f>[1]Свод_расходов!H56</f>
        <v>0</v>
      </c>
      <c r="I60" s="102">
        <f t="shared" si="3"/>
        <v>0</v>
      </c>
      <c r="J60" s="102">
        <f>[1]Свод_расходов!J56</f>
        <v>0</v>
      </c>
      <c r="K60" s="102">
        <f>[1]Свод_расходов!K56</f>
        <v>0</v>
      </c>
      <c r="L60" s="102">
        <f>[1]Свод_расходов!L56</f>
        <v>0</v>
      </c>
      <c r="M60" s="102">
        <f>[1]Свод_расходов!M56</f>
        <v>0</v>
      </c>
      <c r="N60" s="102">
        <f>[1]Свод_расходов!N56</f>
        <v>0</v>
      </c>
      <c r="O60" s="102">
        <f>[1]Свод_расходов!O56</f>
        <v>0</v>
      </c>
      <c r="P60" s="102">
        <f t="shared" si="4"/>
        <v>0</v>
      </c>
      <c r="Q60" s="102">
        <f>[1]Свод_расходов!Q56</f>
        <v>0</v>
      </c>
      <c r="R60" s="102">
        <f>[1]Свод_расходов!R56</f>
        <v>0</v>
      </c>
      <c r="S60" s="102">
        <f>[1]Свод_расходов!S56</f>
        <v>0</v>
      </c>
      <c r="T60" s="102">
        <f>[1]Свод_расходов!T56</f>
        <v>0</v>
      </c>
      <c r="U60" s="102">
        <f t="shared" si="5"/>
        <v>0</v>
      </c>
      <c r="V60" s="102">
        <f>[1]Свод_расходов!V56</f>
        <v>0</v>
      </c>
      <c r="W60" s="102">
        <f>[1]Свод_расходов!W56</f>
        <v>0</v>
      </c>
      <c r="X60" s="102">
        <f>[1]Свод_расходов!X56</f>
        <v>0</v>
      </c>
      <c r="Y60" s="102">
        <f>[1]Свод_расходов!Y56</f>
        <v>0</v>
      </c>
      <c r="Z60" s="102">
        <f>[1]Свод_расходов!Z56</f>
        <v>0</v>
      </c>
      <c r="AA60" s="102">
        <f>[1]Свод_расходов!AA56</f>
        <v>0</v>
      </c>
      <c r="AB60" s="102">
        <f>[1]Свод_расходов!AB56</f>
        <v>0</v>
      </c>
      <c r="AC60" s="102">
        <f>[1]Свод_расходов!AC56</f>
        <v>0</v>
      </c>
      <c r="AD60" s="102">
        <f t="shared" si="6"/>
        <v>121500</v>
      </c>
      <c r="AE60" s="102">
        <f>[1]Свод_расходов!AE56</f>
        <v>0</v>
      </c>
      <c r="AF60" s="102">
        <f>[1]Свод_расходов!AF56</f>
        <v>0</v>
      </c>
      <c r="AG60" s="102">
        <f>SUM(AH60:AP60)</f>
        <v>121500</v>
      </c>
      <c r="AH60" s="102">
        <f>[1]Свод_расходов!AH56</f>
        <v>0</v>
      </c>
      <c r="AI60" s="102">
        <f>[1]Свод_расходов!AI56</f>
        <v>0</v>
      </c>
      <c r="AJ60" s="102">
        <f>[1]Свод_расходов!AJ56</f>
        <v>0</v>
      </c>
      <c r="AK60" s="102">
        <f>[1]Свод_расходов!AK56</f>
        <v>0</v>
      </c>
      <c r="AL60" s="102">
        <f>[1]Свод_расходов!AL56</f>
        <v>0</v>
      </c>
      <c r="AM60" s="102">
        <f>[1]Свод_расходов!AM56</f>
        <v>0</v>
      </c>
      <c r="AN60" s="102">
        <f>[1]Свод_расходов!AN56</f>
        <v>0</v>
      </c>
      <c r="AO60" s="102">
        <f>[1]Свод_расходов!AO56</f>
        <v>0</v>
      </c>
      <c r="AP60" s="102">
        <f>[1]Свод_расходов!AP56</f>
        <v>121500</v>
      </c>
      <c r="AQ60" s="102">
        <f t="shared" si="7"/>
        <v>0</v>
      </c>
      <c r="AR60" s="102">
        <f t="shared" si="8"/>
        <v>0</v>
      </c>
      <c r="AS60" s="102">
        <f>[1]Свод_расходов!AS56</f>
        <v>0</v>
      </c>
      <c r="AT60" s="102">
        <f>[1]Свод_расходов!AT56</f>
        <v>0</v>
      </c>
      <c r="AU60" s="102">
        <f>[1]Свод_расходов!AU56</f>
        <v>0</v>
      </c>
      <c r="AV60" s="102">
        <f t="shared" si="9"/>
        <v>0</v>
      </c>
      <c r="AW60" s="102">
        <f>[1]Свод_расходов!AW56</f>
        <v>0</v>
      </c>
      <c r="AX60" s="102">
        <f>[1]Свод_расходов!AX56</f>
        <v>0</v>
      </c>
      <c r="AY60" s="102">
        <f>[1]Свод_расходов!AY56</f>
        <v>0</v>
      </c>
      <c r="AZ60" s="102">
        <f t="shared" si="89"/>
        <v>0</v>
      </c>
      <c r="BA60" s="102">
        <f>[1]Свод_расходов!BA56</f>
        <v>0</v>
      </c>
      <c r="BB60" s="102">
        <f>[1]Свод_расходов!BB56</f>
        <v>0</v>
      </c>
      <c r="BC60" s="102">
        <f>[1]Свод_расходов!BC56</f>
        <v>0</v>
      </c>
      <c r="BD60" s="102">
        <f t="shared" si="90"/>
        <v>0</v>
      </c>
      <c r="BE60" s="102">
        <f t="shared" si="91"/>
        <v>0</v>
      </c>
      <c r="BF60" s="102">
        <f t="shared" si="92"/>
        <v>0</v>
      </c>
      <c r="BG60" s="102">
        <f>[1]Свод_расходов!BG56</f>
        <v>0</v>
      </c>
      <c r="BH60" s="102">
        <f t="shared" si="93"/>
        <v>0</v>
      </c>
      <c r="BI60" s="102">
        <f>[1]Свод_расходов!BH56</f>
        <v>0</v>
      </c>
      <c r="BJ60" s="102">
        <f>[1]Свод_расходов!BI56</f>
        <v>0</v>
      </c>
      <c r="BK60" s="102">
        <f>[1]Свод_расходов!BJ56</f>
        <v>0</v>
      </c>
      <c r="BL60" s="102">
        <f t="shared" si="94"/>
        <v>0</v>
      </c>
      <c r="BM60" s="102"/>
      <c r="BN60" s="102">
        <f>[1]Свод_расходов!BK56</f>
        <v>0</v>
      </c>
      <c r="BO60" s="102"/>
      <c r="BP60" s="102"/>
      <c r="BQ60" s="104">
        <f>[1]Свод_расходов!BL56</f>
        <v>0</v>
      </c>
    </row>
    <row r="61" spans="1:69" ht="25.5" customHeight="1" x14ac:dyDescent="0.2">
      <c r="A61" s="97" t="s">
        <v>89</v>
      </c>
      <c r="B61" s="98"/>
      <c r="C61" s="108" t="s">
        <v>312</v>
      </c>
      <c r="D61" s="98">
        <f>D62+D64+D65+D63</f>
        <v>4153445</v>
      </c>
      <c r="E61" s="98">
        <f t="shared" ref="E61:BP61" si="95">E62+E64+E65+E63</f>
        <v>4137969</v>
      </c>
      <c r="F61" s="98">
        <f t="shared" si="95"/>
        <v>4137969</v>
      </c>
      <c r="G61" s="98">
        <f t="shared" si="95"/>
        <v>2906985</v>
      </c>
      <c r="H61" s="98">
        <f t="shared" si="95"/>
        <v>706096</v>
      </c>
      <c r="I61" s="98">
        <f t="shared" si="95"/>
        <v>55132</v>
      </c>
      <c r="J61" s="98">
        <f t="shared" si="95"/>
        <v>0</v>
      </c>
      <c r="K61" s="98">
        <f t="shared" si="95"/>
        <v>0</v>
      </c>
      <c r="L61" s="98">
        <f t="shared" si="95"/>
        <v>0</v>
      </c>
      <c r="M61" s="98">
        <f t="shared" si="95"/>
        <v>0</v>
      </c>
      <c r="N61" s="98">
        <f t="shared" si="95"/>
        <v>21499</v>
      </c>
      <c r="O61" s="98">
        <f t="shared" si="95"/>
        <v>33633</v>
      </c>
      <c r="P61" s="98">
        <f t="shared" si="95"/>
        <v>0</v>
      </c>
      <c r="Q61" s="98">
        <f t="shared" si="95"/>
        <v>0</v>
      </c>
      <c r="R61" s="98">
        <f t="shared" si="95"/>
        <v>0</v>
      </c>
      <c r="S61" s="98">
        <f t="shared" si="95"/>
        <v>0</v>
      </c>
      <c r="T61" s="98">
        <f t="shared" si="95"/>
        <v>8537</v>
      </c>
      <c r="U61" s="98">
        <f t="shared" si="95"/>
        <v>272882</v>
      </c>
      <c r="V61" s="98">
        <f t="shared" si="95"/>
        <v>2116</v>
      </c>
      <c r="W61" s="98">
        <f t="shared" si="95"/>
        <v>85884</v>
      </c>
      <c r="X61" s="98">
        <f t="shared" si="95"/>
        <v>131596</v>
      </c>
      <c r="Y61" s="98">
        <f t="shared" si="95"/>
        <v>45702</v>
      </c>
      <c r="Z61" s="98">
        <f t="shared" si="95"/>
        <v>7584</v>
      </c>
      <c r="AA61" s="98">
        <f t="shared" si="95"/>
        <v>0</v>
      </c>
      <c r="AB61" s="98">
        <f t="shared" si="95"/>
        <v>0</v>
      </c>
      <c r="AC61" s="98">
        <f t="shared" si="95"/>
        <v>0</v>
      </c>
      <c r="AD61" s="98">
        <f t="shared" si="95"/>
        <v>188337</v>
      </c>
      <c r="AE61" s="98">
        <f t="shared" si="95"/>
        <v>1590</v>
      </c>
      <c r="AF61" s="98">
        <f t="shared" si="95"/>
        <v>63750</v>
      </c>
      <c r="AG61" s="98">
        <f t="shared" si="95"/>
        <v>122997</v>
      </c>
      <c r="AH61" s="98">
        <f t="shared" si="95"/>
        <v>0</v>
      </c>
      <c r="AI61" s="98">
        <f t="shared" si="95"/>
        <v>0</v>
      </c>
      <c r="AJ61" s="98">
        <f t="shared" si="95"/>
        <v>0</v>
      </c>
      <c r="AK61" s="98">
        <f t="shared" si="95"/>
        <v>0</v>
      </c>
      <c r="AL61" s="98">
        <f t="shared" si="95"/>
        <v>0</v>
      </c>
      <c r="AM61" s="98">
        <f t="shared" si="95"/>
        <v>0</v>
      </c>
      <c r="AN61" s="98">
        <f t="shared" si="95"/>
        <v>0</v>
      </c>
      <c r="AO61" s="98">
        <f t="shared" si="95"/>
        <v>0</v>
      </c>
      <c r="AP61" s="98">
        <f t="shared" si="95"/>
        <v>122997</v>
      </c>
      <c r="AQ61" s="98">
        <f t="shared" si="95"/>
        <v>0</v>
      </c>
      <c r="AR61" s="98">
        <f t="shared" si="95"/>
        <v>0</v>
      </c>
      <c r="AS61" s="98">
        <f t="shared" si="95"/>
        <v>0</v>
      </c>
      <c r="AT61" s="98">
        <f t="shared" si="95"/>
        <v>0</v>
      </c>
      <c r="AU61" s="98">
        <f t="shared" si="95"/>
        <v>0</v>
      </c>
      <c r="AV61" s="98">
        <f t="shared" si="95"/>
        <v>0</v>
      </c>
      <c r="AW61" s="98">
        <f t="shared" si="95"/>
        <v>0</v>
      </c>
      <c r="AX61" s="98">
        <f t="shared" si="95"/>
        <v>0</v>
      </c>
      <c r="AY61" s="98">
        <f t="shared" si="95"/>
        <v>0</v>
      </c>
      <c r="AZ61" s="98">
        <f t="shared" si="95"/>
        <v>0</v>
      </c>
      <c r="BA61" s="98">
        <f t="shared" si="95"/>
        <v>0</v>
      </c>
      <c r="BB61" s="98">
        <f t="shared" si="95"/>
        <v>0</v>
      </c>
      <c r="BC61" s="98">
        <f t="shared" si="95"/>
        <v>0</v>
      </c>
      <c r="BD61" s="98">
        <f t="shared" si="95"/>
        <v>15476</v>
      </c>
      <c r="BE61" s="98">
        <f t="shared" si="95"/>
        <v>15476</v>
      </c>
      <c r="BF61" s="98">
        <f t="shared" si="95"/>
        <v>15476</v>
      </c>
      <c r="BG61" s="98">
        <f t="shared" si="95"/>
        <v>15476</v>
      </c>
      <c r="BH61" s="98">
        <f t="shared" si="95"/>
        <v>0</v>
      </c>
      <c r="BI61" s="98">
        <f t="shared" si="95"/>
        <v>0</v>
      </c>
      <c r="BJ61" s="98">
        <f t="shared" si="95"/>
        <v>0</v>
      </c>
      <c r="BK61" s="98">
        <f t="shared" si="95"/>
        <v>0</v>
      </c>
      <c r="BL61" s="98">
        <f t="shared" si="95"/>
        <v>0</v>
      </c>
      <c r="BM61" s="98">
        <f t="shared" si="95"/>
        <v>0</v>
      </c>
      <c r="BN61" s="98">
        <f t="shared" si="95"/>
        <v>0</v>
      </c>
      <c r="BO61" s="98">
        <f t="shared" si="95"/>
        <v>0</v>
      </c>
      <c r="BP61" s="98">
        <f t="shared" si="95"/>
        <v>0</v>
      </c>
      <c r="BQ61" s="98">
        <f t="shared" ref="BQ61" si="96">BQ62+BQ64+BQ65+BQ63</f>
        <v>0</v>
      </c>
    </row>
    <row r="62" spans="1:69" x14ac:dyDescent="0.2">
      <c r="A62" s="101"/>
      <c r="B62" s="102" t="s">
        <v>295</v>
      </c>
      <c r="C62" s="103" t="s">
        <v>313</v>
      </c>
      <c r="D62" s="102">
        <f>SUM(E62,BE62)</f>
        <v>0</v>
      </c>
      <c r="E62" s="102">
        <f>SUM(F62,AQ62)</f>
        <v>0</v>
      </c>
      <c r="F62" s="102">
        <f>SUM(G62:I62,P62,S62:U62,AD62)</f>
        <v>0</v>
      </c>
      <c r="G62" s="102">
        <f>[1]Свод_расходов!G58</f>
        <v>0</v>
      </c>
      <c r="H62" s="102">
        <f>[1]Свод_расходов!H58</f>
        <v>0</v>
      </c>
      <c r="I62" s="102">
        <f t="shared" si="3"/>
        <v>0</v>
      </c>
      <c r="J62" s="102">
        <f>[1]Свод_расходов!J58</f>
        <v>0</v>
      </c>
      <c r="K62" s="102">
        <f>[1]Свод_расходов!K58</f>
        <v>0</v>
      </c>
      <c r="L62" s="102">
        <f>[1]Свод_расходов!L58</f>
        <v>0</v>
      </c>
      <c r="M62" s="102">
        <f>[1]Свод_расходов!M58</f>
        <v>0</v>
      </c>
      <c r="N62" s="102">
        <f>[1]Свод_расходов!N58</f>
        <v>0</v>
      </c>
      <c r="O62" s="102">
        <f>[1]Свод_расходов!O58</f>
        <v>0</v>
      </c>
      <c r="P62" s="102">
        <f t="shared" si="4"/>
        <v>0</v>
      </c>
      <c r="Q62" s="102">
        <f>[1]Свод_расходов!Q58</f>
        <v>0</v>
      </c>
      <c r="R62" s="102">
        <f>[1]Свод_расходов!R58</f>
        <v>0</v>
      </c>
      <c r="S62" s="102">
        <f>[1]Свод_расходов!S58</f>
        <v>0</v>
      </c>
      <c r="T62" s="102">
        <f>[1]Свод_расходов!T58</f>
        <v>0</v>
      </c>
      <c r="U62" s="102">
        <f t="shared" si="5"/>
        <v>0</v>
      </c>
      <c r="V62" s="102">
        <f>[1]Свод_расходов!V58</f>
        <v>0</v>
      </c>
      <c r="W62" s="102">
        <f>[1]Свод_расходов!W58</f>
        <v>0</v>
      </c>
      <c r="X62" s="102">
        <f>[1]Свод_расходов!X58</f>
        <v>0</v>
      </c>
      <c r="Y62" s="102">
        <f>[1]Свод_расходов!Y58</f>
        <v>0</v>
      </c>
      <c r="Z62" s="102">
        <f>[1]Свод_расходов!Z58</f>
        <v>0</v>
      </c>
      <c r="AA62" s="102">
        <f>[1]Свод_расходов!AA58</f>
        <v>0</v>
      </c>
      <c r="AB62" s="102">
        <f>[1]Свод_расходов!AB58</f>
        <v>0</v>
      </c>
      <c r="AC62" s="102">
        <f>[1]Свод_расходов!AC58</f>
        <v>0</v>
      </c>
      <c r="AD62" s="102">
        <f t="shared" si="6"/>
        <v>0</v>
      </c>
      <c r="AE62" s="102">
        <f>[1]Свод_расходов!AE58</f>
        <v>0</v>
      </c>
      <c r="AF62" s="102">
        <f>[1]Свод_расходов!AF58</f>
        <v>0</v>
      </c>
      <c r="AG62" s="102">
        <f>SUM(AH62:AP62)</f>
        <v>0</v>
      </c>
      <c r="AH62" s="102">
        <f>[1]Свод_расходов!AH58</f>
        <v>0</v>
      </c>
      <c r="AI62" s="102">
        <f>[1]Свод_расходов!AI58</f>
        <v>0</v>
      </c>
      <c r="AJ62" s="102">
        <f>[1]Свод_расходов!AJ58</f>
        <v>0</v>
      </c>
      <c r="AK62" s="102">
        <f>[1]Свод_расходов!AK58</f>
        <v>0</v>
      </c>
      <c r="AL62" s="102">
        <f>[1]Свод_расходов!AL58</f>
        <v>0</v>
      </c>
      <c r="AM62" s="102">
        <f>[1]Свод_расходов!AM58</f>
        <v>0</v>
      </c>
      <c r="AN62" s="102">
        <f>[1]Свод_расходов!AN58</f>
        <v>0</v>
      </c>
      <c r="AO62" s="102">
        <f>[1]Свод_расходов!AO58</f>
        <v>0</v>
      </c>
      <c r="AP62" s="102">
        <f>[1]Свод_расходов!AP58</f>
        <v>0</v>
      </c>
      <c r="AQ62" s="102">
        <f t="shared" si="7"/>
        <v>0</v>
      </c>
      <c r="AR62" s="102">
        <f t="shared" si="8"/>
        <v>0</v>
      </c>
      <c r="AS62" s="102">
        <f>[1]Свод_расходов!AS58</f>
        <v>0</v>
      </c>
      <c r="AT62" s="102">
        <f>[1]Свод_расходов!AT58</f>
        <v>0</v>
      </c>
      <c r="AU62" s="102">
        <f>[1]Свод_расходов!AU58</f>
        <v>0</v>
      </c>
      <c r="AV62" s="102">
        <f t="shared" si="9"/>
        <v>0</v>
      </c>
      <c r="AW62" s="102">
        <f>[1]Свод_расходов!AW58</f>
        <v>0</v>
      </c>
      <c r="AX62" s="102">
        <f>[1]Свод_расходов!AX58</f>
        <v>0</v>
      </c>
      <c r="AY62" s="102">
        <f>[1]Свод_расходов!AY58</f>
        <v>0</v>
      </c>
      <c r="AZ62" s="102">
        <f t="shared" ref="AZ62:AZ65" si="97">BA62+BB62+BC62</f>
        <v>0</v>
      </c>
      <c r="BA62" s="102">
        <f>[1]Свод_расходов!BA58</f>
        <v>0</v>
      </c>
      <c r="BB62" s="102">
        <f>[1]Свод_расходов!BB58</f>
        <v>0</v>
      </c>
      <c r="BC62" s="102">
        <f>[1]Свод_расходов!BC58</f>
        <v>0</v>
      </c>
      <c r="BD62" s="102">
        <f t="shared" ref="BD62:BD65" si="98">BE62+BQ62</f>
        <v>0</v>
      </c>
      <c r="BE62" s="102">
        <f t="shared" ref="BE62:BE65" si="99">BF62+BH62+BL62</f>
        <v>0</v>
      </c>
      <c r="BF62" s="102">
        <f t="shared" ref="BF62:BF65" si="100">BG62</f>
        <v>0</v>
      </c>
      <c r="BG62" s="102">
        <f>[1]Свод_расходов!BG58</f>
        <v>0</v>
      </c>
      <c r="BH62" s="102">
        <f t="shared" ref="BH62:BH65" si="101">BI62+BJ62+BK62</f>
        <v>0</v>
      </c>
      <c r="BI62" s="102">
        <f>[1]Свод_расходов!BH58</f>
        <v>0</v>
      </c>
      <c r="BJ62" s="102">
        <f>[1]Свод_расходов!BI58</f>
        <v>0</v>
      </c>
      <c r="BK62" s="102">
        <f>[1]Свод_расходов!BJ58</f>
        <v>0</v>
      </c>
      <c r="BL62" s="102">
        <f t="shared" ref="BL62:BL65" si="102">BM62+BN62+BO62+BP62</f>
        <v>0</v>
      </c>
      <c r="BM62" s="102"/>
      <c r="BN62" s="102">
        <f>[1]Свод_расходов!BK58</f>
        <v>0</v>
      </c>
      <c r="BO62" s="102"/>
      <c r="BP62" s="102"/>
      <c r="BQ62" s="104">
        <f>[1]Свод_расходов!BL58</f>
        <v>0</v>
      </c>
    </row>
    <row r="63" spans="1:69" x14ac:dyDescent="0.2">
      <c r="A63" s="101"/>
      <c r="B63" s="117" t="s">
        <v>295</v>
      </c>
      <c r="C63" s="125" t="s">
        <v>314</v>
      </c>
      <c r="D63" s="102">
        <f>SUM(E63,BE63)</f>
        <v>613596</v>
      </c>
      <c r="E63" s="102">
        <f>SUM(F63,AQ63)</f>
        <v>598120</v>
      </c>
      <c r="F63" s="102">
        <f>SUM(G63:I63,P63,S63:U63,AD63)</f>
        <v>598120</v>
      </c>
      <c r="G63" s="102">
        <f>[1]Свод_расходов!G59</f>
        <v>483270</v>
      </c>
      <c r="H63" s="102">
        <f>[1]Свод_расходов!H59</f>
        <v>111318</v>
      </c>
      <c r="I63" s="102">
        <f t="shared" si="3"/>
        <v>1942</v>
      </c>
      <c r="J63" s="102">
        <f>[1]Свод_расходов!J59</f>
        <v>0</v>
      </c>
      <c r="K63" s="102">
        <f>[1]Свод_расходов!K59</f>
        <v>0</v>
      </c>
      <c r="L63" s="102">
        <f>[1]Свод_расходов!L59</f>
        <v>0</v>
      </c>
      <c r="M63" s="102">
        <f>[1]Свод_расходов!M59</f>
        <v>0</v>
      </c>
      <c r="N63" s="102">
        <f>[1]Свод_расходов!N59</f>
        <v>0</v>
      </c>
      <c r="O63" s="102">
        <f>[1]Свод_расходов!O59</f>
        <v>1942</v>
      </c>
      <c r="P63" s="102">
        <f t="shared" si="4"/>
        <v>0</v>
      </c>
      <c r="Q63" s="102">
        <f>[1]Свод_расходов!Q59</f>
        <v>0</v>
      </c>
      <c r="R63" s="102">
        <f>[1]Свод_расходов!R59</f>
        <v>0</v>
      </c>
      <c r="S63" s="102">
        <f>[1]Свод_расходов!S59</f>
        <v>0</v>
      </c>
      <c r="T63" s="102">
        <f>[1]Свод_расходов!T59</f>
        <v>0</v>
      </c>
      <c r="U63" s="102">
        <f t="shared" si="5"/>
        <v>0</v>
      </c>
      <c r="V63" s="102">
        <f>[1]Свод_расходов!V59</f>
        <v>0</v>
      </c>
      <c r="W63" s="102">
        <f>[1]Свод_расходов!W59</f>
        <v>0</v>
      </c>
      <c r="X63" s="102">
        <f>[1]Свод_расходов!X59</f>
        <v>0</v>
      </c>
      <c r="Y63" s="102">
        <f>[1]Свод_расходов!Y59</f>
        <v>0</v>
      </c>
      <c r="Z63" s="102">
        <f>[1]Свод_расходов!Z59</f>
        <v>0</v>
      </c>
      <c r="AA63" s="102">
        <f>[1]Свод_расходов!AA59</f>
        <v>0</v>
      </c>
      <c r="AB63" s="102">
        <f>[1]Свод_расходов!AB59</f>
        <v>0</v>
      </c>
      <c r="AC63" s="102">
        <f>[1]Свод_расходов!AC59</f>
        <v>0</v>
      </c>
      <c r="AD63" s="102">
        <f t="shared" si="6"/>
        <v>1590</v>
      </c>
      <c r="AE63" s="102">
        <f>[1]Свод_расходов!AE59</f>
        <v>1590</v>
      </c>
      <c r="AF63" s="102">
        <f>[1]Свод_расходов!AF59</f>
        <v>0</v>
      </c>
      <c r="AG63" s="102">
        <f>SUM(AH63:AP63)</f>
        <v>0</v>
      </c>
      <c r="AH63" s="102">
        <f>[1]Свод_расходов!AH59</f>
        <v>0</v>
      </c>
      <c r="AI63" s="102">
        <f>[1]Свод_расходов!AI59</f>
        <v>0</v>
      </c>
      <c r="AJ63" s="102">
        <f>[1]Свод_расходов!AJ59</f>
        <v>0</v>
      </c>
      <c r="AK63" s="102">
        <f>[1]Свод_расходов!AK59</f>
        <v>0</v>
      </c>
      <c r="AL63" s="102">
        <f>[1]Свод_расходов!AL59</f>
        <v>0</v>
      </c>
      <c r="AM63" s="102">
        <f>[1]Свод_расходов!AM59</f>
        <v>0</v>
      </c>
      <c r="AN63" s="102">
        <f>[1]Свод_расходов!AN59</f>
        <v>0</v>
      </c>
      <c r="AO63" s="102">
        <f>[1]Свод_расходов!AO59</f>
        <v>0</v>
      </c>
      <c r="AP63" s="102">
        <f>[1]Свод_расходов!AP59</f>
        <v>0</v>
      </c>
      <c r="AQ63" s="102">
        <f t="shared" si="7"/>
        <v>0</v>
      </c>
      <c r="AR63" s="102">
        <f t="shared" si="8"/>
        <v>0</v>
      </c>
      <c r="AS63" s="102">
        <f>[1]Свод_расходов!AS59</f>
        <v>0</v>
      </c>
      <c r="AT63" s="102">
        <f>[1]Свод_расходов!AT59</f>
        <v>0</v>
      </c>
      <c r="AU63" s="102">
        <f>[1]Свод_расходов!AU59</f>
        <v>0</v>
      </c>
      <c r="AV63" s="102">
        <f t="shared" si="9"/>
        <v>0</v>
      </c>
      <c r="AW63" s="102">
        <f>[1]Свод_расходов!AW59</f>
        <v>0</v>
      </c>
      <c r="AX63" s="102">
        <f>[1]Свод_расходов!AX59</f>
        <v>0</v>
      </c>
      <c r="AY63" s="102">
        <f>[1]Свод_расходов!AY59</f>
        <v>0</v>
      </c>
      <c r="AZ63" s="102">
        <f t="shared" si="97"/>
        <v>0</v>
      </c>
      <c r="BA63" s="102">
        <f>[1]Свод_расходов!BA59</f>
        <v>0</v>
      </c>
      <c r="BB63" s="102">
        <f>[1]Свод_расходов!BB59</f>
        <v>0</v>
      </c>
      <c r="BC63" s="102">
        <f>[1]Свод_расходов!BC59</f>
        <v>0</v>
      </c>
      <c r="BD63" s="102">
        <f t="shared" si="98"/>
        <v>15476</v>
      </c>
      <c r="BE63" s="102">
        <f t="shared" si="99"/>
        <v>15476</v>
      </c>
      <c r="BF63" s="102">
        <f t="shared" si="100"/>
        <v>15476</v>
      </c>
      <c r="BG63" s="102">
        <f>[1]Свод_расходов!BG59</f>
        <v>15476</v>
      </c>
      <c r="BH63" s="102">
        <f t="shared" si="101"/>
        <v>0</v>
      </c>
      <c r="BI63" s="102">
        <f>[1]Свод_расходов!BH59</f>
        <v>0</v>
      </c>
      <c r="BJ63" s="102">
        <f>[1]Свод_расходов!BI59</f>
        <v>0</v>
      </c>
      <c r="BK63" s="102">
        <f>[1]Свод_расходов!BJ59</f>
        <v>0</v>
      </c>
      <c r="BL63" s="102">
        <f t="shared" si="102"/>
        <v>0</v>
      </c>
      <c r="BM63" s="102"/>
      <c r="BN63" s="102">
        <f>[1]Свод_расходов!BK59</f>
        <v>0</v>
      </c>
      <c r="BO63" s="102"/>
      <c r="BP63" s="102"/>
      <c r="BQ63" s="104">
        <f>[1]Свод_расходов!BL59</f>
        <v>0</v>
      </c>
    </row>
    <row r="64" spans="1:69" x14ac:dyDescent="0.2">
      <c r="A64" s="101"/>
      <c r="B64" s="102" t="s">
        <v>315</v>
      </c>
      <c r="C64" s="110" t="s">
        <v>316</v>
      </c>
      <c r="D64" s="102">
        <f>SUM(E64,BE64)</f>
        <v>122997</v>
      </c>
      <c r="E64" s="102">
        <f>SUM(F64,AQ64)</f>
        <v>122997</v>
      </c>
      <c r="F64" s="102">
        <f>SUM(G64:I64,P64,S64:U64,AD64)</f>
        <v>122997</v>
      </c>
      <c r="G64" s="102">
        <f>[1]Свод_расходов!G60</f>
        <v>0</v>
      </c>
      <c r="H64" s="102">
        <f>[1]Свод_расходов!H60</f>
        <v>0</v>
      </c>
      <c r="I64" s="102">
        <f t="shared" si="3"/>
        <v>0</v>
      </c>
      <c r="J64" s="102">
        <f>[1]Свод_расходов!J60</f>
        <v>0</v>
      </c>
      <c r="K64" s="102">
        <f>[1]Свод_расходов!K60</f>
        <v>0</v>
      </c>
      <c r="L64" s="102">
        <f>[1]Свод_расходов!L60</f>
        <v>0</v>
      </c>
      <c r="M64" s="102">
        <f>[1]Свод_расходов!M60</f>
        <v>0</v>
      </c>
      <c r="N64" s="102">
        <f>[1]Свод_расходов!N60</f>
        <v>0</v>
      </c>
      <c r="O64" s="102">
        <f>[1]Свод_расходов!O60</f>
        <v>0</v>
      </c>
      <c r="P64" s="102">
        <f t="shared" si="4"/>
        <v>0</v>
      </c>
      <c r="Q64" s="102">
        <f>[1]Свод_расходов!Q60</f>
        <v>0</v>
      </c>
      <c r="R64" s="102">
        <f>[1]Свод_расходов!R60</f>
        <v>0</v>
      </c>
      <c r="S64" s="102">
        <f>[1]Свод_расходов!S60</f>
        <v>0</v>
      </c>
      <c r="T64" s="102">
        <f>[1]Свод_расходов!T60</f>
        <v>0</v>
      </c>
      <c r="U64" s="102">
        <f t="shared" si="5"/>
        <v>0</v>
      </c>
      <c r="V64" s="102">
        <f>[1]Свод_расходов!V60</f>
        <v>0</v>
      </c>
      <c r="W64" s="102">
        <f>[1]Свод_расходов!W60</f>
        <v>0</v>
      </c>
      <c r="X64" s="102">
        <f>[1]Свод_расходов!X60</f>
        <v>0</v>
      </c>
      <c r="Y64" s="102">
        <f>[1]Свод_расходов!Y60</f>
        <v>0</v>
      </c>
      <c r="Z64" s="102">
        <f>[1]Свод_расходов!Z60</f>
        <v>0</v>
      </c>
      <c r="AA64" s="102">
        <f>[1]Свод_расходов!AA60</f>
        <v>0</v>
      </c>
      <c r="AB64" s="102">
        <f>[1]Свод_расходов!AB60</f>
        <v>0</v>
      </c>
      <c r="AC64" s="102">
        <f>[1]Свод_расходов!AC60</f>
        <v>0</v>
      </c>
      <c r="AD64" s="102">
        <f t="shared" si="6"/>
        <v>122997</v>
      </c>
      <c r="AE64" s="102">
        <f>[1]Свод_расходов!AE60</f>
        <v>0</v>
      </c>
      <c r="AF64" s="102">
        <f>[1]Свод_расходов!AF60</f>
        <v>0</v>
      </c>
      <c r="AG64" s="102">
        <f>SUM(AH64:AP64)</f>
        <v>122997</v>
      </c>
      <c r="AH64" s="102">
        <f>[1]Свод_расходов!AH60</f>
        <v>0</v>
      </c>
      <c r="AI64" s="102">
        <f>[1]Свод_расходов!AI60</f>
        <v>0</v>
      </c>
      <c r="AJ64" s="102">
        <f>[1]Свод_расходов!AJ60</f>
        <v>0</v>
      </c>
      <c r="AK64" s="102">
        <f>[1]Свод_расходов!AK60</f>
        <v>0</v>
      </c>
      <c r="AL64" s="102">
        <f>[1]Свод_расходов!AL60</f>
        <v>0</v>
      </c>
      <c r="AM64" s="102">
        <f>[1]Свод_расходов!AM60</f>
        <v>0</v>
      </c>
      <c r="AN64" s="102">
        <f>[1]Свод_расходов!AN60</f>
        <v>0</v>
      </c>
      <c r="AO64" s="102">
        <f>[1]Свод_расходов!AO60</f>
        <v>0</v>
      </c>
      <c r="AP64" s="102">
        <f>[1]Свод_расходов!AP60</f>
        <v>122997</v>
      </c>
      <c r="AQ64" s="102">
        <f t="shared" si="7"/>
        <v>0</v>
      </c>
      <c r="AR64" s="102">
        <f t="shared" si="8"/>
        <v>0</v>
      </c>
      <c r="AS64" s="102">
        <f>[1]Свод_расходов!AS60</f>
        <v>0</v>
      </c>
      <c r="AT64" s="102">
        <f>[1]Свод_расходов!AT60</f>
        <v>0</v>
      </c>
      <c r="AU64" s="102">
        <f>[1]Свод_расходов!AU60</f>
        <v>0</v>
      </c>
      <c r="AV64" s="102">
        <f t="shared" si="9"/>
        <v>0</v>
      </c>
      <c r="AW64" s="102">
        <f>[1]Свод_расходов!AW60</f>
        <v>0</v>
      </c>
      <c r="AX64" s="102">
        <f>[1]Свод_расходов!AX60</f>
        <v>0</v>
      </c>
      <c r="AY64" s="102">
        <f>[1]Свод_расходов!AY60</f>
        <v>0</v>
      </c>
      <c r="AZ64" s="102">
        <f t="shared" si="97"/>
        <v>0</v>
      </c>
      <c r="BA64" s="102">
        <f>[1]Свод_расходов!BA60</f>
        <v>0</v>
      </c>
      <c r="BB64" s="102">
        <f>[1]Свод_расходов!BB60</f>
        <v>0</v>
      </c>
      <c r="BC64" s="102">
        <f>[1]Свод_расходов!BC60</f>
        <v>0</v>
      </c>
      <c r="BD64" s="102">
        <f t="shared" si="98"/>
        <v>0</v>
      </c>
      <c r="BE64" s="102">
        <f t="shared" si="99"/>
        <v>0</v>
      </c>
      <c r="BF64" s="102">
        <f t="shared" si="100"/>
        <v>0</v>
      </c>
      <c r="BG64" s="102">
        <f>[1]Свод_расходов!BG60</f>
        <v>0</v>
      </c>
      <c r="BH64" s="102">
        <f t="shared" si="101"/>
        <v>0</v>
      </c>
      <c r="BI64" s="102">
        <f>[1]Свод_расходов!BH60</f>
        <v>0</v>
      </c>
      <c r="BJ64" s="102">
        <f>[1]Свод_расходов!BI60</f>
        <v>0</v>
      </c>
      <c r="BK64" s="102">
        <f>[1]Свод_расходов!BJ60</f>
        <v>0</v>
      </c>
      <c r="BL64" s="102">
        <f t="shared" si="102"/>
        <v>0</v>
      </c>
      <c r="BM64" s="102"/>
      <c r="BN64" s="102">
        <f>[1]Свод_расходов!BK60</f>
        <v>0</v>
      </c>
      <c r="BO64" s="102"/>
      <c r="BP64" s="102"/>
      <c r="BQ64" s="104">
        <f>[1]Свод_расходов!BL60</f>
        <v>0</v>
      </c>
    </row>
    <row r="65" spans="1:69" x14ac:dyDescent="0.2">
      <c r="A65" s="101"/>
      <c r="B65" s="102" t="s">
        <v>317</v>
      </c>
      <c r="C65" s="110" t="s">
        <v>318</v>
      </c>
      <c r="D65" s="102">
        <f>SUM(E65,BE65)</f>
        <v>3416852</v>
      </c>
      <c r="E65" s="102">
        <f>SUM(F65,AQ65)</f>
        <v>3416852</v>
      </c>
      <c r="F65" s="102">
        <f>SUM(G65:I65,P65,S65:U65,AD65)</f>
        <v>3416852</v>
      </c>
      <c r="G65" s="102">
        <f>[1]Свод_расходов!G61</f>
        <v>2423715</v>
      </c>
      <c r="H65" s="102">
        <f>[1]Свод_расходов!H61</f>
        <v>594778</v>
      </c>
      <c r="I65" s="102">
        <f t="shared" si="3"/>
        <v>53190</v>
      </c>
      <c r="J65" s="102">
        <f>[1]Свод_расходов!J61</f>
        <v>0</v>
      </c>
      <c r="K65" s="102">
        <f>[1]Свод_расходов!K61</f>
        <v>0</v>
      </c>
      <c r="L65" s="102">
        <f>[1]Свод_расходов!L61</f>
        <v>0</v>
      </c>
      <c r="M65" s="102">
        <f>[1]Свод_расходов!M61</f>
        <v>0</v>
      </c>
      <c r="N65" s="102">
        <f>[1]Свод_расходов!N61</f>
        <v>21499</v>
      </c>
      <c r="O65" s="102">
        <f>[1]Свод_расходов!O61</f>
        <v>31691</v>
      </c>
      <c r="P65" s="102">
        <f t="shared" si="4"/>
        <v>0</v>
      </c>
      <c r="Q65" s="102">
        <f>[1]Свод_расходов!Q61</f>
        <v>0</v>
      </c>
      <c r="R65" s="102">
        <f>[1]Свод_расходов!R61</f>
        <v>0</v>
      </c>
      <c r="S65" s="102">
        <f>[1]Свод_расходов!S61</f>
        <v>0</v>
      </c>
      <c r="T65" s="102">
        <f>[1]Свод_расходов!T61</f>
        <v>8537</v>
      </c>
      <c r="U65" s="102">
        <f t="shared" si="5"/>
        <v>272882</v>
      </c>
      <c r="V65" s="102">
        <f>[1]Свод_расходов!V61</f>
        <v>2116</v>
      </c>
      <c r="W65" s="102">
        <f>[1]Свод_расходов!W61</f>
        <v>85884</v>
      </c>
      <c r="X65" s="102">
        <f>[1]Свод_расходов!X61</f>
        <v>131596</v>
      </c>
      <c r="Y65" s="102">
        <f>[1]Свод_расходов!Y61</f>
        <v>45702</v>
      </c>
      <c r="Z65" s="102">
        <f>[1]Свод_расходов!Z61</f>
        <v>7584</v>
      </c>
      <c r="AA65" s="102">
        <f>[1]Свод_расходов!AA61</f>
        <v>0</v>
      </c>
      <c r="AB65" s="102">
        <f>[1]Свод_расходов!AB61</f>
        <v>0</v>
      </c>
      <c r="AC65" s="102">
        <f>[1]Свод_расходов!AC61</f>
        <v>0</v>
      </c>
      <c r="AD65" s="102">
        <f t="shared" si="6"/>
        <v>63750</v>
      </c>
      <c r="AE65" s="102">
        <f>[1]Свод_расходов!AE61</f>
        <v>0</v>
      </c>
      <c r="AF65" s="102">
        <f>[1]Свод_расходов!AF61</f>
        <v>63750</v>
      </c>
      <c r="AG65" s="102">
        <f>SUM(AH65:AP65)</f>
        <v>0</v>
      </c>
      <c r="AH65" s="102">
        <f>[1]Свод_расходов!AH61</f>
        <v>0</v>
      </c>
      <c r="AI65" s="102">
        <f>[1]Свод_расходов!AI61</f>
        <v>0</v>
      </c>
      <c r="AJ65" s="102">
        <f>[1]Свод_расходов!AJ61</f>
        <v>0</v>
      </c>
      <c r="AK65" s="102">
        <f>[1]Свод_расходов!AK61</f>
        <v>0</v>
      </c>
      <c r="AL65" s="102">
        <f>[1]Свод_расходов!AL61</f>
        <v>0</v>
      </c>
      <c r="AM65" s="102">
        <f>[1]Свод_расходов!AM61</f>
        <v>0</v>
      </c>
      <c r="AN65" s="102">
        <f>[1]Свод_расходов!AN61</f>
        <v>0</v>
      </c>
      <c r="AO65" s="102">
        <f>[1]Свод_расходов!AO61</f>
        <v>0</v>
      </c>
      <c r="AP65" s="102">
        <f>[1]Свод_расходов!AP61</f>
        <v>0</v>
      </c>
      <c r="AQ65" s="102">
        <f t="shared" si="7"/>
        <v>0</v>
      </c>
      <c r="AR65" s="102">
        <f t="shared" si="8"/>
        <v>0</v>
      </c>
      <c r="AS65" s="102">
        <f>[1]Свод_расходов!AS61</f>
        <v>0</v>
      </c>
      <c r="AT65" s="102">
        <f>[1]Свод_расходов!AT61</f>
        <v>0</v>
      </c>
      <c r="AU65" s="102">
        <f>[1]Свод_расходов!AU61</f>
        <v>0</v>
      </c>
      <c r="AV65" s="102">
        <f t="shared" si="9"/>
        <v>0</v>
      </c>
      <c r="AW65" s="102">
        <f>[1]Свод_расходов!AW61</f>
        <v>0</v>
      </c>
      <c r="AX65" s="102">
        <f>[1]Свод_расходов!AX61</f>
        <v>0</v>
      </c>
      <c r="AY65" s="102">
        <f>[1]Свод_расходов!AY61</f>
        <v>0</v>
      </c>
      <c r="AZ65" s="102">
        <f t="shared" si="97"/>
        <v>0</v>
      </c>
      <c r="BA65" s="102">
        <f>[1]Свод_расходов!BA61</f>
        <v>0</v>
      </c>
      <c r="BB65" s="102">
        <f>[1]Свод_расходов!BB61</f>
        <v>0</v>
      </c>
      <c r="BC65" s="102">
        <f>[1]Свод_расходов!BC61</f>
        <v>0</v>
      </c>
      <c r="BD65" s="102">
        <f t="shared" si="98"/>
        <v>0</v>
      </c>
      <c r="BE65" s="102">
        <f t="shared" si="99"/>
        <v>0</v>
      </c>
      <c r="BF65" s="102">
        <f t="shared" si="100"/>
        <v>0</v>
      </c>
      <c r="BG65" s="102">
        <f>[1]Свод_расходов!BG61</f>
        <v>0</v>
      </c>
      <c r="BH65" s="102">
        <f t="shared" si="101"/>
        <v>0</v>
      </c>
      <c r="BI65" s="102">
        <f>[1]Свод_расходов!BH61</f>
        <v>0</v>
      </c>
      <c r="BJ65" s="102">
        <f>[1]Свод_расходов!BI61</f>
        <v>0</v>
      </c>
      <c r="BK65" s="102">
        <f>[1]Свод_расходов!BJ61</f>
        <v>0</v>
      </c>
      <c r="BL65" s="102">
        <f t="shared" si="102"/>
        <v>0</v>
      </c>
      <c r="BM65" s="102"/>
      <c r="BN65" s="102">
        <f>[1]Свод_расходов!BK61</f>
        <v>0</v>
      </c>
      <c r="BO65" s="102"/>
      <c r="BP65" s="102"/>
      <c r="BQ65" s="104">
        <f>[1]Свод_расходов!BL61</f>
        <v>0</v>
      </c>
    </row>
    <row r="66" spans="1:69" ht="51" x14ac:dyDescent="0.2">
      <c r="A66" s="97" t="s">
        <v>91</v>
      </c>
      <c r="B66" s="98"/>
      <c r="C66" s="108" t="s">
        <v>92</v>
      </c>
      <c r="D66" s="98">
        <f>D67+D68</f>
        <v>1186048</v>
      </c>
      <c r="E66" s="98">
        <f t="shared" ref="E66:BQ66" si="103">E67+E68</f>
        <v>1186048</v>
      </c>
      <c r="F66" s="98">
        <f t="shared" si="103"/>
        <v>1186048</v>
      </c>
      <c r="G66" s="98">
        <f t="shared" si="103"/>
        <v>906178</v>
      </c>
      <c r="H66" s="98">
        <f t="shared" si="103"/>
        <v>230867</v>
      </c>
      <c r="I66" s="98">
        <f t="shared" si="103"/>
        <v>11506</v>
      </c>
      <c r="J66" s="98">
        <f t="shared" si="103"/>
        <v>0</v>
      </c>
      <c r="K66" s="98">
        <f t="shared" si="103"/>
        <v>0</v>
      </c>
      <c r="L66" s="98">
        <f t="shared" si="103"/>
        <v>0</v>
      </c>
      <c r="M66" s="98">
        <f t="shared" si="103"/>
        <v>0</v>
      </c>
      <c r="N66" s="98">
        <f t="shared" si="103"/>
        <v>0</v>
      </c>
      <c r="O66" s="98">
        <f t="shared" si="103"/>
        <v>11506</v>
      </c>
      <c r="P66" s="98">
        <f t="shared" si="103"/>
        <v>0</v>
      </c>
      <c r="Q66" s="98">
        <f t="shared" si="103"/>
        <v>0</v>
      </c>
      <c r="R66" s="98">
        <f t="shared" si="103"/>
        <v>0</v>
      </c>
      <c r="S66" s="98">
        <f t="shared" si="103"/>
        <v>0</v>
      </c>
      <c r="T66" s="98">
        <f t="shared" si="103"/>
        <v>18454</v>
      </c>
      <c r="U66" s="98">
        <f t="shared" si="103"/>
        <v>1666</v>
      </c>
      <c r="V66" s="98">
        <f t="shared" si="103"/>
        <v>0</v>
      </c>
      <c r="W66" s="98">
        <f t="shared" si="103"/>
        <v>0</v>
      </c>
      <c r="X66" s="98">
        <f t="shared" si="103"/>
        <v>0</v>
      </c>
      <c r="Y66" s="98">
        <f t="shared" si="103"/>
        <v>0</v>
      </c>
      <c r="Z66" s="98">
        <f t="shared" si="103"/>
        <v>1666</v>
      </c>
      <c r="AA66" s="98">
        <f t="shared" si="103"/>
        <v>0</v>
      </c>
      <c r="AB66" s="98">
        <f t="shared" si="103"/>
        <v>0</v>
      </c>
      <c r="AC66" s="98">
        <f t="shared" si="103"/>
        <v>0</v>
      </c>
      <c r="AD66" s="98">
        <f t="shared" si="103"/>
        <v>17377</v>
      </c>
      <c r="AE66" s="98">
        <f t="shared" si="103"/>
        <v>1798</v>
      </c>
      <c r="AF66" s="98">
        <f t="shared" si="103"/>
        <v>0</v>
      </c>
      <c r="AG66" s="98">
        <f t="shared" si="103"/>
        <v>15579</v>
      </c>
      <c r="AH66" s="98">
        <f t="shared" si="103"/>
        <v>0</v>
      </c>
      <c r="AI66" s="98">
        <f t="shared" si="103"/>
        <v>0</v>
      </c>
      <c r="AJ66" s="98">
        <f t="shared" si="103"/>
        <v>208</v>
      </c>
      <c r="AK66" s="98">
        <f t="shared" si="103"/>
        <v>0</v>
      </c>
      <c r="AL66" s="98">
        <f t="shared" si="103"/>
        <v>0</v>
      </c>
      <c r="AM66" s="98">
        <f t="shared" si="103"/>
        <v>0</v>
      </c>
      <c r="AN66" s="98">
        <f t="shared" si="103"/>
        <v>0</v>
      </c>
      <c r="AO66" s="98">
        <f t="shared" si="103"/>
        <v>15257</v>
      </c>
      <c r="AP66" s="98">
        <f t="shared" si="103"/>
        <v>114</v>
      </c>
      <c r="AQ66" s="98">
        <f t="shared" si="103"/>
        <v>0</v>
      </c>
      <c r="AR66" s="98">
        <f t="shared" si="103"/>
        <v>0</v>
      </c>
      <c r="AS66" s="98">
        <f t="shared" si="103"/>
        <v>0</v>
      </c>
      <c r="AT66" s="98">
        <f t="shared" si="103"/>
        <v>0</v>
      </c>
      <c r="AU66" s="98">
        <f t="shared" si="103"/>
        <v>0</v>
      </c>
      <c r="AV66" s="98">
        <f t="shared" si="103"/>
        <v>0</v>
      </c>
      <c r="AW66" s="98">
        <f t="shared" si="103"/>
        <v>0</v>
      </c>
      <c r="AX66" s="98">
        <f t="shared" si="103"/>
        <v>0</v>
      </c>
      <c r="AY66" s="98">
        <f t="shared" si="103"/>
        <v>0</v>
      </c>
      <c r="AZ66" s="98">
        <f t="shared" si="103"/>
        <v>0</v>
      </c>
      <c r="BA66" s="98">
        <f t="shared" si="103"/>
        <v>0</v>
      </c>
      <c r="BB66" s="98">
        <f t="shared" si="103"/>
        <v>0</v>
      </c>
      <c r="BC66" s="98">
        <f t="shared" si="103"/>
        <v>0</v>
      </c>
      <c r="BD66" s="98">
        <f t="shared" si="103"/>
        <v>0</v>
      </c>
      <c r="BE66" s="98">
        <f t="shared" si="103"/>
        <v>0</v>
      </c>
      <c r="BF66" s="98">
        <f t="shared" si="103"/>
        <v>0</v>
      </c>
      <c r="BG66" s="98">
        <f t="shared" si="103"/>
        <v>0</v>
      </c>
      <c r="BH66" s="98">
        <f t="shared" si="103"/>
        <v>0</v>
      </c>
      <c r="BI66" s="98">
        <f t="shared" si="103"/>
        <v>0</v>
      </c>
      <c r="BJ66" s="98">
        <f t="shared" si="103"/>
        <v>0</v>
      </c>
      <c r="BK66" s="98">
        <f t="shared" si="103"/>
        <v>0</v>
      </c>
      <c r="BL66" s="98">
        <f t="shared" si="103"/>
        <v>0</v>
      </c>
      <c r="BM66" s="98">
        <f t="shared" si="103"/>
        <v>0</v>
      </c>
      <c r="BN66" s="98">
        <f t="shared" si="103"/>
        <v>0</v>
      </c>
      <c r="BO66" s="98">
        <f t="shared" si="103"/>
        <v>0</v>
      </c>
      <c r="BP66" s="98">
        <f t="shared" si="103"/>
        <v>0</v>
      </c>
      <c r="BQ66" s="100">
        <f t="shared" si="103"/>
        <v>0</v>
      </c>
    </row>
    <row r="67" spans="1:69" x14ac:dyDescent="0.2">
      <c r="A67" s="101" t="s">
        <v>91</v>
      </c>
      <c r="B67" s="102" t="s">
        <v>260</v>
      </c>
      <c r="C67" s="111" t="s">
        <v>319</v>
      </c>
      <c r="D67" s="102">
        <f>SUM(E67,BE67)</f>
        <v>0</v>
      </c>
      <c r="E67" s="102">
        <f>SUM(F67,AQ67)</f>
        <v>0</v>
      </c>
      <c r="F67" s="102">
        <f t="shared" ref="F67:F136" si="104">SUM(G67:I67,P67,S67:U67,AD67)</f>
        <v>0</v>
      </c>
      <c r="G67" s="102">
        <f>[1]Свод_расходов!G63</f>
        <v>0</v>
      </c>
      <c r="H67" s="102">
        <f>[1]Свод_расходов!H63</f>
        <v>0</v>
      </c>
      <c r="I67" s="102">
        <f t="shared" si="3"/>
        <v>0</v>
      </c>
      <c r="J67" s="102">
        <f>[1]Свод_расходов!J63</f>
        <v>0</v>
      </c>
      <c r="K67" s="102">
        <f>[1]Свод_расходов!K63</f>
        <v>0</v>
      </c>
      <c r="L67" s="102">
        <f>[1]Свод_расходов!L63</f>
        <v>0</v>
      </c>
      <c r="M67" s="102">
        <f>[1]Свод_расходов!M63</f>
        <v>0</v>
      </c>
      <c r="N67" s="102">
        <f>[1]Свод_расходов!N63</f>
        <v>0</v>
      </c>
      <c r="O67" s="102">
        <f>[1]Свод_расходов!O63</f>
        <v>0</v>
      </c>
      <c r="P67" s="102">
        <f t="shared" si="4"/>
        <v>0</v>
      </c>
      <c r="Q67" s="102">
        <f>[1]Свод_расходов!Q63</f>
        <v>0</v>
      </c>
      <c r="R67" s="102">
        <f>[1]Свод_расходов!R63</f>
        <v>0</v>
      </c>
      <c r="S67" s="102">
        <f>[1]Свод_расходов!S63</f>
        <v>0</v>
      </c>
      <c r="T67" s="102">
        <f>[1]Свод_расходов!T63</f>
        <v>0</v>
      </c>
      <c r="U67" s="102">
        <f t="shared" si="5"/>
        <v>0</v>
      </c>
      <c r="V67" s="102">
        <f>[1]Свод_расходов!V63</f>
        <v>0</v>
      </c>
      <c r="W67" s="102">
        <f>[1]Свод_расходов!W63</f>
        <v>0</v>
      </c>
      <c r="X67" s="102">
        <f>[1]Свод_расходов!X63</f>
        <v>0</v>
      </c>
      <c r="Y67" s="102">
        <f>[1]Свод_расходов!Y63</f>
        <v>0</v>
      </c>
      <c r="Z67" s="102">
        <f>[1]Свод_расходов!Z63</f>
        <v>0</v>
      </c>
      <c r="AA67" s="102">
        <f>[1]Свод_расходов!AA63</f>
        <v>0</v>
      </c>
      <c r="AB67" s="102">
        <f>[1]Свод_расходов!AB63</f>
        <v>0</v>
      </c>
      <c r="AC67" s="102">
        <f>[1]Свод_расходов!AC63</f>
        <v>0</v>
      </c>
      <c r="AD67" s="102">
        <f t="shared" si="6"/>
        <v>0</v>
      </c>
      <c r="AE67" s="102">
        <f>[1]Свод_расходов!AE63</f>
        <v>0</v>
      </c>
      <c r="AF67" s="102">
        <f>[1]Свод_расходов!AF63</f>
        <v>0</v>
      </c>
      <c r="AG67" s="102">
        <f>SUM(AH67:AP67)</f>
        <v>0</v>
      </c>
      <c r="AH67" s="102">
        <f>[1]Свод_расходов!AH63</f>
        <v>0</v>
      </c>
      <c r="AI67" s="102">
        <f>[1]Свод_расходов!AI63</f>
        <v>0</v>
      </c>
      <c r="AJ67" s="102">
        <f>[1]Свод_расходов!AJ63</f>
        <v>0</v>
      </c>
      <c r="AK67" s="102">
        <f>[1]Свод_расходов!AK63</f>
        <v>0</v>
      </c>
      <c r="AL67" s="102">
        <f>[1]Свод_расходов!AL63</f>
        <v>0</v>
      </c>
      <c r="AM67" s="102">
        <f>[1]Свод_расходов!AM63</f>
        <v>0</v>
      </c>
      <c r="AN67" s="102">
        <f>[1]Свод_расходов!AN63</f>
        <v>0</v>
      </c>
      <c r="AO67" s="102">
        <f>[1]Свод_расходов!AO63</f>
        <v>0</v>
      </c>
      <c r="AP67" s="102">
        <f>[1]Свод_расходов!AP63</f>
        <v>0</v>
      </c>
      <c r="AQ67" s="102">
        <f t="shared" si="7"/>
        <v>0</v>
      </c>
      <c r="AR67" s="102">
        <f t="shared" si="8"/>
        <v>0</v>
      </c>
      <c r="AS67" s="102">
        <f>[1]Свод_расходов!AS63</f>
        <v>0</v>
      </c>
      <c r="AT67" s="102">
        <f>[1]Свод_расходов!AT63</f>
        <v>0</v>
      </c>
      <c r="AU67" s="102">
        <f>[1]Свод_расходов!AU63</f>
        <v>0</v>
      </c>
      <c r="AV67" s="102">
        <f t="shared" si="9"/>
        <v>0</v>
      </c>
      <c r="AW67" s="102">
        <f>[1]Свод_расходов!AW63</f>
        <v>0</v>
      </c>
      <c r="AX67" s="102">
        <f>[1]Свод_расходов!AX63</f>
        <v>0</v>
      </c>
      <c r="AY67" s="102">
        <f>[1]Свод_расходов!AY63</f>
        <v>0</v>
      </c>
      <c r="AZ67" s="102">
        <f t="shared" ref="AZ67:AZ68" si="105">BA67+BB67+BC67</f>
        <v>0</v>
      </c>
      <c r="BA67" s="102">
        <f>[1]Свод_расходов!BA63</f>
        <v>0</v>
      </c>
      <c r="BB67" s="102">
        <f>[1]Свод_расходов!BB63</f>
        <v>0</v>
      </c>
      <c r="BC67" s="102">
        <f>[1]Свод_расходов!BC63</f>
        <v>0</v>
      </c>
      <c r="BD67" s="102">
        <f t="shared" ref="BD67:BD68" si="106">BE67+BQ67</f>
        <v>0</v>
      </c>
      <c r="BE67" s="102">
        <f t="shared" ref="BE67:BE68" si="107">BF67+BH67+BL67</f>
        <v>0</v>
      </c>
      <c r="BF67" s="102">
        <f t="shared" ref="BF67:BF68" si="108">BG67</f>
        <v>0</v>
      </c>
      <c r="BG67" s="102">
        <f>[1]Свод_расходов!BG63</f>
        <v>0</v>
      </c>
      <c r="BH67" s="102">
        <f t="shared" ref="BH67:BH68" si="109">BI67+BJ67+BK67</f>
        <v>0</v>
      </c>
      <c r="BI67" s="102">
        <f>[1]Свод_расходов!BH63</f>
        <v>0</v>
      </c>
      <c r="BJ67" s="102">
        <f>[1]Свод_расходов!BI63</f>
        <v>0</v>
      </c>
      <c r="BK67" s="102">
        <f>[1]Свод_расходов!BJ63</f>
        <v>0</v>
      </c>
      <c r="BL67" s="102">
        <f t="shared" ref="BL67:BL68" si="110">BM67+BN67+BO67+BP67</f>
        <v>0</v>
      </c>
      <c r="BM67" s="102"/>
      <c r="BN67" s="102">
        <f>[1]Свод_расходов!BK63</f>
        <v>0</v>
      </c>
      <c r="BO67" s="102"/>
      <c r="BP67" s="102"/>
      <c r="BQ67" s="104">
        <f>[1]Свод_расходов!BL63</f>
        <v>0</v>
      </c>
    </row>
    <row r="68" spans="1:69" x14ac:dyDescent="0.2">
      <c r="A68" s="101" t="s">
        <v>91</v>
      </c>
      <c r="B68" s="102" t="s">
        <v>260</v>
      </c>
      <c r="C68" s="110" t="s">
        <v>320</v>
      </c>
      <c r="D68" s="102">
        <f>SUM(E68,BE68)</f>
        <v>1186048</v>
      </c>
      <c r="E68" s="102">
        <f>SUM(F68,AQ68)</f>
        <v>1186048</v>
      </c>
      <c r="F68" s="102">
        <f t="shared" si="104"/>
        <v>1186048</v>
      </c>
      <c r="G68" s="102">
        <f>[1]Свод_расходов!G64</f>
        <v>906178</v>
      </c>
      <c r="H68" s="102">
        <f>[1]Свод_расходов!H64</f>
        <v>230867</v>
      </c>
      <c r="I68" s="102">
        <f t="shared" si="3"/>
        <v>11506</v>
      </c>
      <c r="J68" s="102">
        <f>[1]Свод_расходов!J64</f>
        <v>0</v>
      </c>
      <c r="K68" s="102">
        <f>[1]Свод_расходов!K64</f>
        <v>0</v>
      </c>
      <c r="L68" s="102">
        <f>[1]Свод_расходов!L64</f>
        <v>0</v>
      </c>
      <c r="M68" s="102">
        <f>[1]Свод_расходов!M64</f>
        <v>0</v>
      </c>
      <c r="N68" s="102">
        <f>[1]Свод_расходов!N64</f>
        <v>0</v>
      </c>
      <c r="O68" s="102">
        <f>[1]Свод_расходов!O64</f>
        <v>11506</v>
      </c>
      <c r="P68" s="102">
        <f t="shared" si="4"/>
        <v>0</v>
      </c>
      <c r="Q68" s="102">
        <f>[1]Свод_расходов!Q64</f>
        <v>0</v>
      </c>
      <c r="R68" s="102">
        <f>[1]Свод_расходов!R64</f>
        <v>0</v>
      </c>
      <c r="S68" s="102">
        <f>[1]Свод_расходов!S64</f>
        <v>0</v>
      </c>
      <c r="T68" s="102">
        <f>[1]Свод_расходов!T64</f>
        <v>18454</v>
      </c>
      <c r="U68" s="102">
        <f t="shared" si="5"/>
        <v>1666</v>
      </c>
      <c r="V68" s="102">
        <f>[1]Свод_расходов!V64</f>
        <v>0</v>
      </c>
      <c r="W68" s="102">
        <f>[1]Свод_расходов!W64</f>
        <v>0</v>
      </c>
      <c r="X68" s="102">
        <f>[1]Свод_расходов!X64</f>
        <v>0</v>
      </c>
      <c r="Y68" s="102">
        <f>[1]Свод_расходов!Y64</f>
        <v>0</v>
      </c>
      <c r="Z68" s="102">
        <f>[1]Свод_расходов!Z64</f>
        <v>1666</v>
      </c>
      <c r="AA68" s="102">
        <f>[1]Свод_расходов!AA64</f>
        <v>0</v>
      </c>
      <c r="AB68" s="102">
        <f>[1]Свод_расходов!AB64</f>
        <v>0</v>
      </c>
      <c r="AC68" s="102">
        <f>[1]Свод_расходов!AC64</f>
        <v>0</v>
      </c>
      <c r="AD68" s="102">
        <f t="shared" si="6"/>
        <v>17377</v>
      </c>
      <c r="AE68" s="102">
        <f>[1]Свод_расходов!AE64</f>
        <v>1798</v>
      </c>
      <c r="AF68" s="102">
        <f>[1]Свод_расходов!AF64</f>
        <v>0</v>
      </c>
      <c r="AG68" s="102">
        <f>SUM(AH68:AP68)</f>
        <v>15579</v>
      </c>
      <c r="AH68" s="102">
        <f>[1]Свод_расходов!AH64</f>
        <v>0</v>
      </c>
      <c r="AI68" s="102">
        <f>[1]Свод_расходов!AI64</f>
        <v>0</v>
      </c>
      <c r="AJ68" s="102">
        <f>[1]Свод_расходов!AJ64</f>
        <v>208</v>
      </c>
      <c r="AK68" s="102">
        <f>[1]Свод_расходов!AK64</f>
        <v>0</v>
      </c>
      <c r="AL68" s="102">
        <f>[1]Свод_расходов!AL64</f>
        <v>0</v>
      </c>
      <c r="AM68" s="102">
        <f>[1]Свод_расходов!AM64</f>
        <v>0</v>
      </c>
      <c r="AN68" s="102">
        <f>[1]Свод_расходов!AN64</f>
        <v>0</v>
      </c>
      <c r="AO68" s="102">
        <f>[1]Свод_расходов!AO64</f>
        <v>15257</v>
      </c>
      <c r="AP68" s="102">
        <f>[1]Свод_расходов!AP64</f>
        <v>114</v>
      </c>
      <c r="AQ68" s="102">
        <f t="shared" si="7"/>
        <v>0</v>
      </c>
      <c r="AR68" s="102">
        <f t="shared" si="8"/>
        <v>0</v>
      </c>
      <c r="AS68" s="102">
        <f>[1]Свод_расходов!AS64</f>
        <v>0</v>
      </c>
      <c r="AT68" s="102">
        <f>[1]Свод_расходов!AT64</f>
        <v>0</v>
      </c>
      <c r="AU68" s="102">
        <f>[1]Свод_расходов!AU64</f>
        <v>0</v>
      </c>
      <c r="AV68" s="102">
        <f t="shared" si="9"/>
        <v>0</v>
      </c>
      <c r="AW68" s="102">
        <f>[1]Свод_расходов!AW64</f>
        <v>0</v>
      </c>
      <c r="AX68" s="102">
        <f>[1]Свод_расходов!AX64</f>
        <v>0</v>
      </c>
      <c r="AY68" s="102">
        <f>[1]Свод_расходов!AY64</f>
        <v>0</v>
      </c>
      <c r="AZ68" s="102">
        <f t="shared" si="105"/>
        <v>0</v>
      </c>
      <c r="BA68" s="102">
        <f>[1]Свод_расходов!BA64</f>
        <v>0</v>
      </c>
      <c r="BB68" s="102">
        <f>[1]Свод_расходов!BB64</f>
        <v>0</v>
      </c>
      <c r="BC68" s="102">
        <f>[1]Свод_расходов!BC64</f>
        <v>0</v>
      </c>
      <c r="BD68" s="102">
        <f t="shared" si="106"/>
        <v>0</v>
      </c>
      <c r="BE68" s="102">
        <f t="shared" si="107"/>
        <v>0</v>
      </c>
      <c r="BF68" s="102">
        <f t="shared" si="108"/>
        <v>0</v>
      </c>
      <c r="BG68" s="102">
        <f>[1]Свод_расходов!BG64</f>
        <v>0</v>
      </c>
      <c r="BH68" s="102">
        <f t="shared" si="109"/>
        <v>0</v>
      </c>
      <c r="BI68" s="102">
        <f>[1]Свод_расходов!BH64</f>
        <v>0</v>
      </c>
      <c r="BJ68" s="102">
        <f>[1]Свод_расходов!BI64</f>
        <v>0</v>
      </c>
      <c r="BK68" s="102">
        <f>[1]Свод_расходов!BJ64</f>
        <v>0</v>
      </c>
      <c r="BL68" s="102">
        <f t="shared" si="110"/>
        <v>0</v>
      </c>
      <c r="BM68" s="102"/>
      <c r="BN68" s="102">
        <f>[1]Свод_расходов!BK64</f>
        <v>0</v>
      </c>
      <c r="BO68" s="102"/>
      <c r="BP68" s="102"/>
      <c r="BQ68" s="104">
        <f>[1]Свод_расходов!BL64</f>
        <v>0</v>
      </c>
    </row>
    <row r="69" spans="1:69" x14ac:dyDescent="0.2">
      <c r="A69" s="97" t="s">
        <v>93</v>
      </c>
      <c r="B69" s="98"/>
      <c r="C69" s="99" t="s">
        <v>94</v>
      </c>
      <c r="D69" s="98">
        <f>D70+D72</f>
        <v>1826451</v>
      </c>
      <c r="E69" s="98">
        <f t="shared" ref="E69:BQ69" si="111">E70+E72</f>
        <v>1821370</v>
      </c>
      <c r="F69" s="98">
        <f t="shared" si="111"/>
        <v>1728126</v>
      </c>
      <c r="G69" s="98">
        <f t="shared" si="111"/>
        <v>1150677</v>
      </c>
      <c r="H69" s="98">
        <f t="shared" si="111"/>
        <v>279045</v>
      </c>
      <c r="I69" s="98">
        <f t="shared" si="111"/>
        <v>24301</v>
      </c>
      <c r="J69" s="98">
        <f t="shared" si="111"/>
        <v>0</v>
      </c>
      <c r="K69" s="98">
        <f t="shared" si="111"/>
        <v>0</v>
      </c>
      <c r="L69" s="98">
        <f t="shared" si="111"/>
        <v>0</v>
      </c>
      <c r="M69" s="98">
        <f t="shared" si="111"/>
        <v>0</v>
      </c>
      <c r="N69" s="98">
        <f t="shared" si="111"/>
        <v>21676</v>
      </c>
      <c r="O69" s="98">
        <f t="shared" si="111"/>
        <v>2625</v>
      </c>
      <c r="P69" s="98">
        <f t="shared" si="111"/>
        <v>0</v>
      </c>
      <c r="Q69" s="98">
        <f t="shared" si="111"/>
        <v>0</v>
      </c>
      <c r="R69" s="98">
        <f t="shared" si="111"/>
        <v>0</v>
      </c>
      <c r="S69" s="98">
        <f t="shared" si="111"/>
        <v>0</v>
      </c>
      <c r="T69" s="98">
        <f t="shared" si="111"/>
        <v>7746</v>
      </c>
      <c r="U69" s="98">
        <f t="shared" si="111"/>
        <v>4449</v>
      </c>
      <c r="V69" s="98">
        <f t="shared" si="111"/>
        <v>0</v>
      </c>
      <c r="W69" s="98">
        <f t="shared" si="111"/>
        <v>0</v>
      </c>
      <c r="X69" s="98">
        <f t="shared" si="111"/>
        <v>4449</v>
      </c>
      <c r="Y69" s="98">
        <f t="shared" si="111"/>
        <v>0</v>
      </c>
      <c r="Z69" s="98">
        <f t="shared" si="111"/>
        <v>0</v>
      </c>
      <c r="AA69" s="98">
        <f t="shared" si="111"/>
        <v>0</v>
      </c>
      <c r="AB69" s="98">
        <f t="shared" si="111"/>
        <v>0</v>
      </c>
      <c r="AC69" s="98">
        <f t="shared" si="111"/>
        <v>0</v>
      </c>
      <c r="AD69" s="98">
        <f t="shared" si="111"/>
        <v>261908</v>
      </c>
      <c r="AE69" s="98">
        <f t="shared" si="111"/>
        <v>0</v>
      </c>
      <c r="AF69" s="98">
        <f t="shared" si="111"/>
        <v>0</v>
      </c>
      <c r="AG69" s="98">
        <f t="shared" si="111"/>
        <v>261908</v>
      </c>
      <c r="AH69" s="98">
        <f t="shared" si="111"/>
        <v>0</v>
      </c>
      <c r="AI69" s="98">
        <f t="shared" si="111"/>
        <v>0</v>
      </c>
      <c r="AJ69" s="98">
        <f t="shared" si="111"/>
        <v>0</v>
      </c>
      <c r="AK69" s="98">
        <f t="shared" si="111"/>
        <v>249732</v>
      </c>
      <c r="AL69" s="98">
        <f t="shared" si="111"/>
        <v>0</v>
      </c>
      <c r="AM69" s="98">
        <f t="shared" si="111"/>
        <v>0</v>
      </c>
      <c r="AN69" s="98">
        <f t="shared" si="111"/>
        <v>0</v>
      </c>
      <c r="AO69" s="98">
        <f t="shared" si="111"/>
        <v>0</v>
      </c>
      <c r="AP69" s="98">
        <f t="shared" si="111"/>
        <v>12176</v>
      </c>
      <c r="AQ69" s="98">
        <f t="shared" si="111"/>
        <v>93244</v>
      </c>
      <c r="AR69" s="98">
        <f t="shared" si="111"/>
        <v>0</v>
      </c>
      <c r="AS69" s="98">
        <f t="shared" si="111"/>
        <v>0</v>
      </c>
      <c r="AT69" s="98">
        <f t="shared" si="111"/>
        <v>0</v>
      </c>
      <c r="AU69" s="98">
        <f t="shared" si="111"/>
        <v>0</v>
      </c>
      <c r="AV69" s="98">
        <f t="shared" si="111"/>
        <v>93244</v>
      </c>
      <c r="AW69" s="98">
        <f t="shared" si="111"/>
        <v>0</v>
      </c>
      <c r="AX69" s="98">
        <f t="shared" si="111"/>
        <v>93244</v>
      </c>
      <c r="AY69" s="98">
        <f t="shared" si="111"/>
        <v>0</v>
      </c>
      <c r="AZ69" s="98">
        <f t="shared" si="111"/>
        <v>0</v>
      </c>
      <c r="BA69" s="98">
        <f t="shared" si="111"/>
        <v>0</v>
      </c>
      <c r="BB69" s="98">
        <f t="shared" si="111"/>
        <v>0</v>
      </c>
      <c r="BC69" s="98">
        <f t="shared" si="111"/>
        <v>0</v>
      </c>
      <c r="BD69" s="98">
        <f t="shared" si="111"/>
        <v>5081</v>
      </c>
      <c r="BE69" s="98">
        <f t="shared" si="111"/>
        <v>5081</v>
      </c>
      <c r="BF69" s="98">
        <f t="shared" si="111"/>
        <v>5081</v>
      </c>
      <c r="BG69" s="98">
        <f t="shared" si="111"/>
        <v>5081</v>
      </c>
      <c r="BH69" s="98">
        <f t="shared" si="111"/>
        <v>0</v>
      </c>
      <c r="BI69" s="98">
        <f t="shared" si="111"/>
        <v>0</v>
      </c>
      <c r="BJ69" s="98">
        <f t="shared" si="111"/>
        <v>0</v>
      </c>
      <c r="BK69" s="98">
        <f t="shared" si="111"/>
        <v>0</v>
      </c>
      <c r="BL69" s="98">
        <f t="shared" si="111"/>
        <v>0</v>
      </c>
      <c r="BM69" s="98">
        <f t="shared" si="111"/>
        <v>0</v>
      </c>
      <c r="BN69" s="98">
        <f t="shared" si="111"/>
        <v>0</v>
      </c>
      <c r="BO69" s="98">
        <f t="shared" si="111"/>
        <v>0</v>
      </c>
      <c r="BP69" s="98">
        <f t="shared" si="111"/>
        <v>0</v>
      </c>
      <c r="BQ69" s="100">
        <f t="shared" si="111"/>
        <v>0</v>
      </c>
    </row>
    <row r="70" spans="1:69" x14ac:dyDescent="0.2">
      <c r="A70" s="97" t="s">
        <v>95</v>
      </c>
      <c r="B70" s="98"/>
      <c r="C70" s="108" t="s">
        <v>96</v>
      </c>
      <c r="D70" s="98">
        <f>D71</f>
        <v>1733207</v>
      </c>
      <c r="E70" s="98">
        <f t="shared" ref="E70:BQ70" si="112">E71</f>
        <v>1728126</v>
      </c>
      <c r="F70" s="98">
        <f t="shared" si="112"/>
        <v>1728126</v>
      </c>
      <c r="G70" s="98">
        <f t="shared" si="112"/>
        <v>1150677</v>
      </c>
      <c r="H70" s="98">
        <f t="shared" si="112"/>
        <v>279045</v>
      </c>
      <c r="I70" s="98">
        <f t="shared" si="112"/>
        <v>24301</v>
      </c>
      <c r="J70" s="98">
        <f t="shared" si="112"/>
        <v>0</v>
      </c>
      <c r="K70" s="98">
        <f t="shared" si="112"/>
        <v>0</v>
      </c>
      <c r="L70" s="98">
        <f t="shared" si="112"/>
        <v>0</v>
      </c>
      <c r="M70" s="98">
        <f t="shared" si="112"/>
        <v>0</v>
      </c>
      <c r="N70" s="98">
        <f t="shared" si="112"/>
        <v>21676</v>
      </c>
      <c r="O70" s="98">
        <f t="shared" si="112"/>
        <v>2625</v>
      </c>
      <c r="P70" s="98">
        <f t="shared" si="112"/>
        <v>0</v>
      </c>
      <c r="Q70" s="98">
        <f t="shared" si="112"/>
        <v>0</v>
      </c>
      <c r="R70" s="98">
        <f t="shared" si="112"/>
        <v>0</v>
      </c>
      <c r="S70" s="98">
        <f t="shared" si="112"/>
        <v>0</v>
      </c>
      <c r="T70" s="98">
        <f t="shared" si="112"/>
        <v>7746</v>
      </c>
      <c r="U70" s="98">
        <f t="shared" si="112"/>
        <v>4449</v>
      </c>
      <c r="V70" s="98">
        <f t="shared" si="112"/>
        <v>0</v>
      </c>
      <c r="W70" s="98">
        <f t="shared" si="112"/>
        <v>0</v>
      </c>
      <c r="X70" s="98">
        <f t="shared" si="112"/>
        <v>4449</v>
      </c>
      <c r="Y70" s="98">
        <f t="shared" si="112"/>
        <v>0</v>
      </c>
      <c r="Z70" s="98">
        <f t="shared" si="112"/>
        <v>0</v>
      </c>
      <c r="AA70" s="98">
        <f t="shared" si="112"/>
        <v>0</v>
      </c>
      <c r="AB70" s="98">
        <f t="shared" si="112"/>
        <v>0</v>
      </c>
      <c r="AC70" s="98">
        <f t="shared" si="112"/>
        <v>0</v>
      </c>
      <c r="AD70" s="98">
        <f t="shared" si="112"/>
        <v>261908</v>
      </c>
      <c r="AE70" s="98">
        <f t="shared" si="112"/>
        <v>0</v>
      </c>
      <c r="AF70" s="98">
        <f t="shared" si="112"/>
        <v>0</v>
      </c>
      <c r="AG70" s="98">
        <f t="shared" si="112"/>
        <v>261908</v>
      </c>
      <c r="AH70" s="98">
        <f t="shared" si="112"/>
        <v>0</v>
      </c>
      <c r="AI70" s="98">
        <f t="shared" si="112"/>
        <v>0</v>
      </c>
      <c r="AJ70" s="98">
        <f t="shared" si="112"/>
        <v>0</v>
      </c>
      <c r="AK70" s="98">
        <f t="shared" si="112"/>
        <v>249732</v>
      </c>
      <c r="AL70" s="98">
        <f t="shared" si="112"/>
        <v>0</v>
      </c>
      <c r="AM70" s="98">
        <f t="shared" si="112"/>
        <v>0</v>
      </c>
      <c r="AN70" s="98">
        <f t="shared" si="112"/>
        <v>0</v>
      </c>
      <c r="AO70" s="98">
        <f t="shared" si="112"/>
        <v>0</v>
      </c>
      <c r="AP70" s="98">
        <f t="shared" si="112"/>
        <v>12176</v>
      </c>
      <c r="AQ70" s="98">
        <f t="shared" si="112"/>
        <v>0</v>
      </c>
      <c r="AR70" s="98">
        <f t="shared" si="112"/>
        <v>0</v>
      </c>
      <c r="AS70" s="98">
        <f t="shared" si="112"/>
        <v>0</v>
      </c>
      <c r="AT70" s="98">
        <f t="shared" si="112"/>
        <v>0</v>
      </c>
      <c r="AU70" s="98">
        <f t="shared" si="112"/>
        <v>0</v>
      </c>
      <c r="AV70" s="98">
        <f t="shared" si="112"/>
        <v>0</v>
      </c>
      <c r="AW70" s="98">
        <f t="shared" si="112"/>
        <v>0</v>
      </c>
      <c r="AX70" s="98">
        <f t="shared" si="112"/>
        <v>0</v>
      </c>
      <c r="AY70" s="98">
        <f t="shared" si="112"/>
        <v>0</v>
      </c>
      <c r="AZ70" s="98">
        <f t="shared" si="112"/>
        <v>0</v>
      </c>
      <c r="BA70" s="98">
        <f t="shared" si="112"/>
        <v>0</v>
      </c>
      <c r="BB70" s="98">
        <f t="shared" si="112"/>
        <v>0</v>
      </c>
      <c r="BC70" s="98">
        <f t="shared" si="112"/>
        <v>0</v>
      </c>
      <c r="BD70" s="98">
        <f t="shared" si="112"/>
        <v>5081</v>
      </c>
      <c r="BE70" s="98">
        <f t="shared" si="112"/>
        <v>5081</v>
      </c>
      <c r="BF70" s="98">
        <f t="shared" si="112"/>
        <v>5081</v>
      </c>
      <c r="BG70" s="98">
        <f t="shared" si="112"/>
        <v>5081</v>
      </c>
      <c r="BH70" s="98">
        <f t="shared" si="112"/>
        <v>0</v>
      </c>
      <c r="BI70" s="98">
        <f t="shared" si="112"/>
        <v>0</v>
      </c>
      <c r="BJ70" s="98">
        <f t="shared" si="112"/>
        <v>0</v>
      </c>
      <c r="BK70" s="98">
        <f t="shared" si="112"/>
        <v>0</v>
      </c>
      <c r="BL70" s="98">
        <f t="shared" si="112"/>
        <v>0</v>
      </c>
      <c r="BM70" s="98">
        <f t="shared" si="112"/>
        <v>0</v>
      </c>
      <c r="BN70" s="98">
        <f t="shared" si="112"/>
        <v>0</v>
      </c>
      <c r="BO70" s="98">
        <f t="shared" si="112"/>
        <v>0</v>
      </c>
      <c r="BP70" s="98">
        <f t="shared" si="112"/>
        <v>0</v>
      </c>
      <c r="BQ70" s="100">
        <f t="shared" si="112"/>
        <v>0</v>
      </c>
    </row>
    <row r="71" spans="1:69" x14ac:dyDescent="0.2">
      <c r="A71" s="101"/>
      <c r="B71" s="102" t="s">
        <v>321</v>
      </c>
      <c r="C71" s="110" t="s">
        <v>322</v>
      </c>
      <c r="D71" s="102">
        <f>SUM(E71,BE71)</f>
        <v>1733207</v>
      </c>
      <c r="E71" s="102">
        <f>SUM(F71,AQ71)</f>
        <v>1728126</v>
      </c>
      <c r="F71" s="102">
        <f t="shared" si="104"/>
        <v>1728126</v>
      </c>
      <c r="G71" s="102">
        <f>[1]Свод_расходов!G67</f>
        <v>1150677</v>
      </c>
      <c r="H71" s="102">
        <f>[1]Свод_расходов!H67</f>
        <v>279045</v>
      </c>
      <c r="I71" s="102">
        <f t="shared" ref="I71:I138" si="113">SUM(J71:O71)</f>
        <v>24301</v>
      </c>
      <c r="J71" s="102">
        <f>[1]Свод_расходов!J67</f>
        <v>0</v>
      </c>
      <c r="K71" s="102">
        <f>[1]Свод_расходов!K67</f>
        <v>0</v>
      </c>
      <c r="L71" s="102">
        <f>[1]Свод_расходов!L67</f>
        <v>0</v>
      </c>
      <c r="M71" s="102">
        <f>[1]Свод_расходов!M67</f>
        <v>0</v>
      </c>
      <c r="N71" s="102">
        <f>[1]Свод_расходов!N67</f>
        <v>21676</v>
      </c>
      <c r="O71" s="102">
        <f>[1]Свод_расходов!O67</f>
        <v>2625</v>
      </c>
      <c r="P71" s="102">
        <f t="shared" ref="P71:P138" si="114">SUM(Q71:R71)</f>
        <v>0</v>
      </c>
      <c r="Q71" s="102">
        <f>[1]Свод_расходов!Q67</f>
        <v>0</v>
      </c>
      <c r="R71" s="102">
        <f>[1]Свод_расходов!R67</f>
        <v>0</v>
      </c>
      <c r="S71" s="102">
        <f>[1]Свод_расходов!S67</f>
        <v>0</v>
      </c>
      <c r="T71" s="102">
        <f>[1]Свод_расходов!T67</f>
        <v>7746</v>
      </c>
      <c r="U71" s="102">
        <f t="shared" ref="U71:U138" si="115">SUM(V71:AC71)</f>
        <v>4449</v>
      </c>
      <c r="V71" s="102">
        <f>[1]Свод_расходов!V67</f>
        <v>0</v>
      </c>
      <c r="W71" s="102">
        <f>[1]Свод_расходов!W67</f>
        <v>0</v>
      </c>
      <c r="X71" s="102">
        <f>[1]Свод_расходов!X67</f>
        <v>4449</v>
      </c>
      <c r="Y71" s="102">
        <f>[1]Свод_расходов!Y67</f>
        <v>0</v>
      </c>
      <c r="Z71" s="102">
        <f>[1]Свод_расходов!Z67</f>
        <v>0</v>
      </c>
      <c r="AA71" s="102">
        <f>[1]Свод_расходов!AA67</f>
        <v>0</v>
      </c>
      <c r="AB71" s="102">
        <f>[1]Свод_расходов!AB67</f>
        <v>0</v>
      </c>
      <c r="AC71" s="102">
        <f>[1]Свод_расходов!AC67</f>
        <v>0</v>
      </c>
      <c r="AD71" s="102">
        <f t="shared" ref="AD71:AD138" si="116">SUM(AE71:AG71)</f>
        <v>261908</v>
      </c>
      <c r="AE71" s="102">
        <f>[1]Свод_расходов!AE67</f>
        <v>0</v>
      </c>
      <c r="AF71" s="102">
        <f>[1]Свод_расходов!AF67</f>
        <v>0</v>
      </c>
      <c r="AG71" s="102">
        <f>SUM(AH71:AP71)</f>
        <v>261908</v>
      </c>
      <c r="AH71" s="102">
        <f>[1]Свод_расходов!AH67</f>
        <v>0</v>
      </c>
      <c r="AI71" s="102">
        <f>[1]Свод_расходов!AI67</f>
        <v>0</v>
      </c>
      <c r="AJ71" s="102">
        <f>[1]Свод_расходов!AJ67</f>
        <v>0</v>
      </c>
      <c r="AK71" s="102">
        <f>[1]Свод_расходов!AK67</f>
        <v>249732</v>
      </c>
      <c r="AL71" s="102">
        <f>[1]Свод_расходов!AL67</f>
        <v>0</v>
      </c>
      <c r="AM71" s="102">
        <f>[1]Свод_расходов!AM67</f>
        <v>0</v>
      </c>
      <c r="AN71" s="102">
        <f>[1]Свод_расходов!AN67</f>
        <v>0</v>
      </c>
      <c r="AO71" s="102">
        <f>[1]Свод_расходов!AO67</f>
        <v>0</v>
      </c>
      <c r="AP71" s="102">
        <f>[1]Свод_расходов!AP67</f>
        <v>12176</v>
      </c>
      <c r="AQ71" s="102">
        <f t="shared" ref="AQ71:AQ138" si="117">SUM(AR71,AV71,AZ71)</f>
        <v>0</v>
      </c>
      <c r="AR71" s="102">
        <f t="shared" ref="AR71:AR138" si="118">SUM(AS71:AU71)</f>
        <v>0</v>
      </c>
      <c r="AS71" s="102">
        <f>[1]Свод_расходов!AS67</f>
        <v>0</v>
      </c>
      <c r="AT71" s="102">
        <f>[1]Свод_расходов!AT67</f>
        <v>0</v>
      </c>
      <c r="AU71" s="102">
        <f>[1]Свод_расходов!AU67</f>
        <v>0</v>
      </c>
      <c r="AV71" s="102">
        <f t="shared" ref="AV71:AV138" si="119">SUM(AW71:AY71)</f>
        <v>0</v>
      </c>
      <c r="AW71" s="102">
        <f>[1]Свод_расходов!AW67</f>
        <v>0</v>
      </c>
      <c r="AX71" s="102">
        <f>[1]Свод_расходов!AX67</f>
        <v>0</v>
      </c>
      <c r="AY71" s="102">
        <f>[1]Свод_расходов!AY67</f>
        <v>0</v>
      </c>
      <c r="AZ71" s="102">
        <f>BA71+BB71+BC71</f>
        <v>0</v>
      </c>
      <c r="BA71" s="102">
        <f>[1]Свод_расходов!BA67</f>
        <v>0</v>
      </c>
      <c r="BB71" s="102">
        <f>[1]Свод_расходов!BB67</f>
        <v>0</v>
      </c>
      <c r="BC71" s="102">
        <f>[1]Свод_расходов!BC67</f>
        <v>0</v>
      </c>
      <c r="BD71" s="102">
        <f t="shared" ref="BD71" si="120">BE71+BQ71</f>
        <v>5081</v>
      </c>
      <c r="BE71" s="102">
        <f>BF71+BH71+BL71</f>
        <v>5081</v>
      </c>
      <c r="BF71" s="102">
        <f>BG71</f>
        <v>5081</v>
      </c>
      <c r="BG71" s="102">
        <f>[1]Свод_расходов!BG67</f>
        <v>5081</v>
      </c>
      <c r="BH71" s="102">
        <f>BI71+BJ71+BK71</f>
        <v>0</v>
      </c>
      <c r="BI71" s="102">
        <f>[1]Свод_расходов!BH67</f>
        <v>0</v>
      </c>
      <c r="BJ71" s="102">
        <f>[1]Свод_расходов!BI67</f>
        <v>0</v>
      </c>
      <c r="BK71" s="102">
        <f>[1]Свод_расходов!BJ67</f>
        <v>0</v>
      </c>
      <c r="BL71" s="102">
        <f>BM71+BN71+BO71+BP71</f>
        <v>0</v>
      </c>
      <c r="BM71" s="102"/>
      <c r="BN71" s="102">
        <f>[1]Свод_расходов!BK67</f>
        <v>0</v>
      </c>
      <c r="BO71" s="102"/>
      <c r="BP71" s="102"/>
      <c r="BQ71" s="104">
        <f>[1]Свод_расходов!BL67</f>
        <v>0</v>
      </c>
    </row>
    <row r="72" spans="1:69" x14ac:dyDescent="0.2">
      <c r="A72" s="97" t="s">
        <v>97</v>
      </c>
      <c r="B72" s="98"/>
      <c r="C72" s="99" t="s">
        <v>98</v>
      </c>
      <c r="D72" s="98">
        <f>D73</f>
        <v>93244</v>
      </c>
      <c r="E72" s="98">
        <f t="shared" ref="E72:BQ72" si="121">E73</f>
        <v>93244</v>
      </c>
      <c r="F72" s="98">
        <f t="shared" si="121"/>
        <v>0</v>
      </c>
      <c r="G72" s="98">
        <f t="shared" si="121"/>
        <v>0</v>
      </c>
      <c r="H72" s="98">
        <f t="shared" si="121"/>
        <v>0</v>
      </c>
      <c r="I72" s="98">
        <f t="shared" si="121"/>
        <v>0</v>
      </c>
      <c r="J72" s="98">
        <f t="shared" si="121"/>
        <v>0</v>
      </c>
      <c r="K72" s="98">
        <f t="shared" si="121"/>
        <v>0</v>
      </c>
      <c r="L72" s="98">
        <f t="shared" si="121"/>
        <v>0</v>
      </c>
      <c r="M72" s="98">
        <f t="shared" si="121"/>
        <v>0</v>
      </c>
      <c r="N72" s="98">
        <f t="shared" si="121"/>
        <v>0</v>
      </c>
      <c r="O72" s="98">
        <f t="shared" si="121"/>
        <v>0</v>
      </c>
      <c r="P72" s="98">
        <f t="shared" si="121"/>
        <v>0</v>
      </c>
      <c r="Q72" s="98">
        <f t="shared" si="121"/>
        <v>0</v>
      </c>
      <c r="R72" s="98">
        <f t="shared" si="121"/>
        <v>0</v>
      </c>
      <c r="S72" s="98">
        <f t="shared" si="121"/>
        <v>0</v>
      </c>
      <c r="T72" s="98">
        <f t="shared" si="121"/>
        <v>0</v>
      </c>
      <c r="U72" s="98">
        <f t="shared" si="121"/>
        <v>0</v>
      </c>
      <c r="V72" s="98">
        <f t="shared" si="121"/>
        <v>0</v>
      </c>
      <c r="W72" s="98">
        <f t="shared" si="121"/>
        <v>0</v>
      </c>
      <c r="X72" s="98">
        <f t="shared" si="121"/>
        <v>0</v>
      </c>
      <c r="Y72" s="98">
        <f t="shared" si="121"/>
        <v>0</v>
      </c>
      <c r="Z72" s="98">
        <f t="shared" si="121"/>
        <v>0</v>
      </c>
      <c r="AA72" s="98">
        <f t="shared" si="121"/>
        <v>0</v>
      </c>
      <c r="AB72" s="98">
        <f t="shared" si="121"/>
        <v>0</v>
      </c>
      <c r="AC72" s="98">
        <f t="shared" si="121"/>
        <v>0</v>
      </c>
      <c r="AD72" s="98">
        <f t="shared" si="121"/>
        <v>0</v>
      </c>
      <c r="AE72" s="98">
        <f t="shared" si="121"/>
        <v>0</v>
      </c>
      <c r="AF72" s="98">
        <f t="shared" si="121"/>
        <v>0</v>
      </c>
      <c r="AG72" s="98">
        <f t="shared" si="121"/>
        <v>0</v>
      </c>
      <c r="AH72" s="98">
        <f t="shared" si="121"/>
        <v>0</v>
      </c>
      <c r="AI72" s="98">
        <f t="shared" si="121"/>
        <v>0</v>
      </c>
      <c r="AJ72" s="98">
        <f t="shared" si="121"/>
        <v>0</v>
      </c>
      <c r="AK72" s="98">
        <f t="shared" si="121"/>
        <v>0</v>
      </c>
      <c r="AL72" s="98">
        <f t="shared" si="121"/>
        <v>0</v>
      </c>
      <c r="AM72" s="98">
        <f t="shared" si="121"/>
        <v>0</v>
      </c>
      <c r="AN72" s="98">
        <f t="shared" si="121"/>
        <v>0</v>
      </c>
      <c r="AO72" s="98">
        <f t="shared" si="121"/>
        <v>0</v>
      </c>
      <c r="AP72" s="98">
        <f t="shared" si="121"/>
        <v>0</v>
      </c>
      <c r="AQ72" s="98">
        <f t="shared" si="121"/>
        <v>93244</v>
      </c>
      <c r="AR72" s="98">
        <f t="shared" si="121"/>
        <v>0</v>
      </c>
      <c r="AS72" s="98">
        <f t="shared" si="121"/>
        <v>0</v>
      </c>
      <c r="AT72" s="98">
        <f t="shared" si="121"/>
        <v>0</v>
      </c>
      <c r="AU72" s="98">
        <f t="shared" si="121"/>
        <v>0</v>
      </c>
      <c r="AV72" s="98">
        <f t="shared" si="121"/>
        <v>93244</v>
      </c>
      <c r="AW72" s="98">
        <f t="shared" si="121"/>
        <v>0</v>
      </c>
      <c r="AX72" s="98">
        <f t="shared" si="121"/>
        <v>93244</v>
      </c>
      <c r="AY72" s="98">
        <f t="shared" si="121"/>
        <v>0</v>
      </c>
      <c r="AZ72" s="98">
        <f t="shared" si="121"/>
        <v>0</v>
      </c>
      <c r="BA72" s="98">
        <f t="shared" si="121"/>
        <v>0</v>
      </c>
      <c r="BB72" s="98">
        <f t="shared" si="121"/>
        <v>0</v>
      </c>
      <c r="BC72" s="98">
        <f t="shared" si="121"/>
        <v>0</v>
      </c>
      <c r="BD72" s="98">
        <f t="shared" si="121"/>
        <v>0</v>
      </c>
      <c r="BE72" s="98">
        <f t="shared" si="121"/>
        <v>0</v>
      </c>
      <c r="BF72" s="98">
        <f t="shared" si="121"/>
        <v>0</v>
      </c>
      <c r="BG72" s="98">
        <f t="shared" si="121"/>
        <v>0</v>
      </c>
      <c r="BH72" s="98">
        <f t="shared" si="121"/>
        <v>0</v>
      </c>
      <c r="BI72" s="98">
        <f t="shared" si="121"/>
        <v>0</v>
      </c>
      <c r="BJ72" s="98">
        <f t="shared" si="121"/>
        <v>0</v>
      </c>
      <c r="BK72" s="98">
        <f t="shared" si="121"/>
        <v>0</v>
      </c>
      <c r="BL72" s="98">
        <f t="shared" si="121"/>
        <v>0</v>
      </c>
      <c r="BM72" s="98">
        <f t="shared" si="121"/>
        <v>0</v>
      </c>
      <c r="BN72" s="98">
        <f t="shared" si="121"/>
        <v>0</v>
      </c>
      <c r="BO72" s="98">
        <f t="shared" si="121"/>
        <v>0</v>
      </c>
      <c r="BP72" s="98">
        <f t="shared" si="121"/>
        <v>0</v>
      </c>
      <c r="BQ72" s="100">
        <f t="shared" si="121"/>
        <v>0</v>
      </c>
    </row>
    <row r="73" spans="1:69" x14ac:dyDescent="0.2">
      <c r="A73" s="101"/>
      <c r="B73" s="102" t="s">
        <v>323</v>
      </c>
      <c r="C73" s="105" t="s">
        <v>324</v>
      </c>
      <c r="D73" s="102">
        <f>SUM(E73,BE73)</f>
        <v>93244</v>
      </c>
      <c r="E73" s="102">
        <f>SUM(F73,AQ73)</f>
        <v>93244</v>
      </c>
      <c r="F73" s="102">
        <f t="shared" si="104"/>
        <v>0</v>
      </c>
      <c r="G73" s="102">
        <f>[1]Свод_расходов!G69</f>
        <v>0</v>
      </c>
      <c r="H73" s="102">
        <f>[1]Свод_расходов!H69</f>
        <v>0</v>
      </c>
      <c r="I73" s="102">
        <f t="shared" si="113"/>
        <v>0</v>
      </c>
      <c r="J73" s="102">
        <f>[1]Свод_расходов!J69</f>
        <v>0</v>
      </c>
      <c r="K73" s="102">
        <f>[1]Свод_расходов!K69</f>
        <v>0</v>
      </c>
      <c r="L73" s="102">
        <f>[1]Свод_расходов!L69</f>
        <v>0</v>
      </c>
      <c r="M73" s="102">
        <f>[1]Свод_расходов!M69</f>
        <v>0</v>
      </c>
      <c r="N73" s="102">
        <f>[1]Свод_расходов!N69</f>
        <v>0</v>
      </c>
      <c r="O73" s="102">
        <f>[1]Свод_расходов!O69</f>
        <v>0</v>
      </c>
      <c r="P73" s="102">
        <f t="shared" si="114"/>
        <v>0</v>
      </c>
      <c r="Q73" s="102">
        <f>[1]Свод_расходов!Q69</f>
        <v>0</v>
      </c>
      <c r="R73" s="102">
        <f>[1]Свод_расходов!R69</f>
        <v>0</v>
      </c>
      <c r="S73" s="102">
        <f>[1]Свод_расходов!S69</f>
        <v>0</v>
      </c>
      <c r="T73" s="102">
        <f>[1]Свод_расходов!T69</f>
        <v>0</v>
      </c>
      <c r="U73" s="102">
        <f t="shared" si="115"/>
        <v>0</v>
      </c>
      <c r="V73" s="102">
        <f>[1]Свод_расходов!V69</f>
        <v>0</v>
      </c>
      <c r="W73" s="102">
        <f>[1]Свод_расходов!W69</f>
        <v>0</v>
      </c>
      <c r="X73" s="102">
        <f>[1]Свод_расходов!X69</f>
        <v>0</v>
      </c>
      <c r="Y73" s="102">
        <f>[1]Свод_расходов!Y69</f>
        <v>0</v>
      </c>
      <c r="Z73" s="102">
        <f>[1]Свод_расходов!Z69</f>
        <v>0</v>
      </c>
      <c r="AA73" s="102">
        <f>[1]Свод_расходов!AA69</f>
        <v>0</v>
      </c>
      <c r="AB73" s="102">
        <f>[1]Свод_расходов!AB69</f>
        <v>0</v>
      </c>
      <c r="AC73" s="102">
        <f>[1]Свод_расходов!AC69</f>
        <v>0</v>
      </c>
      <c r="AD73" s="102">
        <f t="shared" si="116"/>
        <v>0</v>
      </c>
      <c r="AE73" s="102">
        <f>[1]Свод_расходов!AE69</f>
        <v>0</v>
      </c>
      <c r="AF73" s="102">
        <f>[1]Свод_расходов!AF69</f>
        <v>0</v>
      </c>
      <c r="AG73" s="102">
        <f>SUM(AH73:AP73)</f>
        <v>0</v>
      </c>
      <c r="AH73" s="102">
        <f>[1]Свод_расходов!AH69</f>
        <v>0</v>
      </c>
      <c r="AI73" s="102">
        <f>[1]Свод_расходов!AI69</f>
        <v>0</v>
      </c>
      <c r="AJ73" s="102">
        <f>[1]Свод_расходов!AJ69</f>
        <v>0</v>
      </c>
      <c r="AK73" s="102">
        <f>[1]Свод_расходов!AK69</f>
        <v>0</v>
      </c>
      <c r="AL73" s="102">
        <f>[1]Свод_расходов!AL69</f>
        <v>0</v>
      </c>
      <c r="AM73" s="102">
        <f>[1]Свод_расходов!AM69</f>
        <v>0</v>
      </c>
      <c r="AN73" s="102">
        <f>[1]Свод_расходов!AN69</f>
        <v>0</v>
      </c>
      <c r="AO73" s="102">
        <f>[1]Свод_расходов!AO69</f>
        <v>0</v>
      </c>
      <c r="AP73" s="102">
        <f>[1]Свод_расходов!AP69</f>
        <v>0</v>
      </c>
      <c r="AQ73" s="102">
        <f t="shared" si="117"/>
        <v>93244</v>
      </c>
      <c r="AR73" s="102">
        <f t="shared" si="118"/>
        <v>0</v>
      </c>
      <c r="AS73" s="102">
        <f>[1]Свод_расходов!AS69</f>
        <v>0</v>
      </c>
      <c r="AT73" s="102">
        <f>[1]Свод_расходов!AT69</f>
        <v>0</v>
      </c>
      <c r="AU73" s="102">
        <f>[1]Свод_расходов!AU69</f>
        <v>0</v>
      </c>
      <c r="AV73" s="102">
        <f t="shared" si="119"/>
        <v>93244</v>
      </c>
      <c r="AW73" s="102">
        <f>[1]Свод_расходов!AW69</f>
        <v>0</v>
      </c>
      <c r="AX73" s="102">
        <f>[1]Свод_расходов!AX69</f>
        <v>93244</v>
      </c>
      <c r="AY73" s="102">
        <f>[1]Свод_расходов!AY69</f>
        <v>0</v>
      </c>
      <c r="AZ73" s="102">
        <f>BA73+BB73+BC73</f>
        <v>0</v>
      </c>
      <c r="BA73" s="102">
        <f>[1]Свод_расходов!BA69</f>
        <v>0</v>
      </c>
      <c r="BB73" s="102">
        <f>[1]Свод_расходов!BB69</f>
        <v>0</v>
      </c>
      <c r="BC73" s="102">
        <f>[1]Свод_расходов!BC69</f>
        <v>0</v>
      </c>
      <c r="BD73" s="102">
        <f t="shared" ref="BD73" si="122">BE73+BQ73</f>
        <v>0</v>
      </c>
      <c r="BE73" s="102">
        <f>BF73+BH73+BL73</f>
        <v>0</v>
      </c>
      <c r="BF73" s="102">
        <f>BG73</f>
        <v>0</v>
      </c>
      <c r="BG73" s="102">
        <f>[1]Свод_расходов!BG69</f>
        <v>0</v>
      </c>
      <c r="BH73" s="102">
        <f>BI73+BJ73+BK73</f>
        <v>0</v>
      </c>
      <c r="BI73" s="102">
        <f>[1]Свод_расходов!BH69</f>
        <v>0</v>
      </c>
      <c r="BJ73" s="102">
        <f>[1]Свод_расходов!BI69</f>
        <v>0</v>
      </c>
      <c r="BK73" s="102">
        <f>[1]Свод_расходов!BJ69</f>
        <v>0</v>
      </c>
      <c r="BL73" s="102">
        <f>BM73+BN73+BO73+BP73</f>
        <v>0</v>
      </c>
      <c r="BM73" s="102"/>
      <c r="BN73" s="102">
        <f>[1]Свод_расходов!BK69</f>
        <v>0</v>
      </c>
      <c r="BO73" s="102"/>
      <c r="BP73" s="102"/>
      <c r="BQ73" s="104">
        <f>[1]Свод_расходов!BL69</f>
        <v>0</v>
      </c>
    </row>
    <row r="74" spans="1:69" x14ac:dyDescent="0.2">
      <c r="A74" s="97" t="s">
        <v>99</v>
      </c>
      <c r="B74" s="98"/>
      <c r="C74" s="99" t="s">
        <v>100</v>
      </c>
      <c r="D74" s="98">
        <f>D75</f>
        <v>4589397</v>
      </c>
      <c r="E74" s="98">
        <f t="shared" ref="E74:BQ75" si="123">E75</f>
        <v>4589397</v>
      </c>
      <c r="F74" s="98">
        <f t="shared" si="123"/>
        <v>4589397</v>
      </c>
      <c r="G74" s="98">
        <f t="shared" si="123"/>
        <v>3711543</v>
      </c>
      <c r="H74" s="98">
        <f t="shared" si="123"/>
        <v>877854</v>
      </c>
      <c r="I74" s="98">
        <f t="shared" si="123"/>
        <v>0</v>
      </c>
      <c r="J74" s="98">
        <f t="shared" si="123"/>
        <v>0</v>
      </c>
      <c r="K74" s="98">
        <f t="shared" si="123"/>
        <v>0</v>
      </c>
      <c r="L74" s="98">
        <f t="shared" si="123"/>
        <v>0</v>
      </c>
      <c r="M74" s="98">
        <f t="shared" si="123"/>
        <v>0</v>
      </c>
      <c r="N74" s="98">
        <f t="shared" si="123"/>
        <v>0</v>
      </c>
      <c r="O74" s="98">
        <f t="shared" si="123"/>
        <v>0</v>
      </c>
      <c r="P74" s="98">
        <f t="shared" si="123"/>
        <v>0</v>
      </c>
      <c r="Q74" s="98">
        <f t="shared" si="123"/>
        <v>0</v>
      </c>
      <c r="R74" s="98">
        <f t="shared" si="123"/>
        <v>0</v>
      </c>
      <c r="S74" s="98">
        <f t="shared" si="123"/>
        <v>0</v>
      </c>
      <c r="T74" s="98">
        <f t="shared" si="123"/>
        <v>0</v>
      </c>
      <c r="U74" s="98">
        <f t="shared" si="123"/>
        <v>0</v>
      </c>
      <c r="V74" s="98">
        <f t="shared" si="123"/>
        <v>0</v>
      </c>
      <c r="W74" s="98">
        <f t="shared" si="123"/>
        <v>0</v>
      </c>
      <c r="X74" s="98">
        <f t="shared" si="123"/>
        <v>0</v>
      </c>
      <c r="Y74" s="98">
        <f t="shared" si="123"/>
        <v>0</v>
      </c>
      <c r="Z74" s="98">
        <f t="shared" si="123"/>
        <v>0</v>
      </c>
      <c r="AA74" s="98">
        <f t="shared" si="123"/>
        <v>0</v>
      </c>
      <c r="AB74" s="98">
        <f t="shared" si="123"/>
        <v>0</v>
      </c>
      <c r="AC74" s="98">
        <f t="shared" si="123"/>
        <v>0</v>
      </c>
      <c r="AD74" s="98">
        <f t="shared" si="123"/>
        <v>0</v>
      </c>
      <c r="AE74" s="98">
        <f t="shared" si="123"/>
        <v>0</v>
      </c>
      <c r="AF74" s="98">
        <f t="shared" si="123"/>
        <v>0</v>
      </c>
      <c r="AG74" s="98">
        <f t="shared" si="123"/>
        <v>0</v>
      </c>
      <c r="AH74" s="98">
        <f t="shared" si="123"/>
        <v>0</v>
      </c>
      <c r="AI74" s="98">
        <f t="shared" si="123"/>
        <v>0</v>
      </c>
      <c r="AJ74" s="98">
        <f t="shared" si="123"/>
        <v>0</v>
      </c>
      <c r="AK74" s="98">
        <f t="shared" si="123"/>
        <v>0</v>
      </c>
      <c r="AL74" s="98">
        <f t="shared" si="123"/>
        <v>0</v>
      </c>
      <c r="AM74" s="98">
        <f t="shared" si="123"/>
        <v>0</v>
      </c>
      <c r="AN74" s="98">
        <f t="shared" si="123"/>
        <v>0</v>
      </c>
      <c r="AO74" s="98">
        <f t="shared" si="123"/>
        <v>0</v>
      </c>
      <c r="AP74" s="98">
        <f t="shared" si="123"/>
        <v>0</v>
      </c>
      <c r="AQ74" s="98">
        <f t="shared" si="123"/>
        <v>0</v>
      </c>
      <c r="AR74" s="98">
        <f t="shared" si="123"/>
        <v>0</v>
      </c>
      <c r="AS74" s="98">
        <f t="shared" si="123"/>
        <v>0</v>
      </c>
      <c r="AT74" s="98">
        <f t="shared" si="123"/>
        <v>0</v>
      </c>
      <c r="AU74" s="98">
        <f t="shared" si="123"/>
        <v>0</v>
      </c>
      <c r="AV74" s="98">
        <f t="shared" si="123"/>
        <v>0</v>
      </c>
      <c r="AW74" s="98">
        <f t="shared" si="123"/>
        <v>0</v>
      </c>
      <c r="AX74" s="98">
        <f t="shared" si="123"/>
        <v>0</v>
      </c>
      <c r="AY74" s="98">
        <f t="shared" si="123"/>
        <v>0</v>
      </c>
      <c r="AZ74" s="98">
        <f t="shared" si="123"/>
        <v>0</v>
      </c>
      <c r="BA74" s="98">
        <f t="shared" si="123"/>
        <v>0</v>
      </c>
      <c r="BB74" s="98">
        <f t="shared" si="123"/>
        <v>0</v>
      </c>
      <c r="BC74" s="98">
        <f t="shared" si="123"/>
        <v>0</v>
      </c>
      <c r="BD74" s="98">
        <f t="shared" si="123"/>
        <v>0</v>
      </c>
      <c r="BE74" s="98">
        <f t="shared" si="123"/>
        <v>0</v>
      </c>
      <c r="BF74" s="98">
        <f t="shared" si="123"/>
        <v>0</v>
      </c>
      <c r="BG74" s="98">
        <f t="shared" si="123"/>
        <v>0</v>
      </c>
      <c r="BH74" s="98">
        <f t="shared" si="123"/>
        <v>0</v>
      </c>
      <c r="BI74" s="98">
        <f t="shared" si="123"/>
        <v>0</v>
      </c>
      <c r="BJ74" s="98">
        <f t="shared" si="123"/>
        <v>0</v>
      </c>
      <c r="BK74" s="98">
        <f t="shared" si="123"/>
        <v>0</v>
      </c>
      <c r="BL74" s="98">
        <f t="shared" si="123"/>
        <v>0</v>
      </c>
      <c r="BM74" s="98">
        <f t="shared" si="123"/>
        <v>0</v>
      </c>
      <c r="BN74" s="98">
        <f t="shared" si="123"/>
        <v>0</v>
      </c>
      <c r="BO74" s="98">
        <f t="shared" si="123"/>
        <v>0</v>
      </c>
      <c r="BP74" s="98">
        <f t="shared" si="123"/>
        <v>0</v>
      </c>
      <c r="BQ74" s="100">
        <f t="shared" si="123"/>
        <v>0</v>
      </c>
    </row>
    <row r="75" spans="1:69" ht="25.5" x14ac:dyDescent="0.2">
      <c r="A75" s="97" t="s">
        <v>101</v>
      </c>
      <c r="B75" s="98"/>
      <c r="C75" s="108" t="s">
        <v>102</v>
      </c>
      <c r="D75" s="98">
        <f>D76</f>
        <v>4589397</v>
      </c>
      <c r="E75" s="98">
        <f t="shared" si="123"/>
        <v>4589397</v>
      </c>
      <c r="F75" s="98">
        <f t="shared" si="123"/>
        <v>4589397</v>
      </c>
      <c r="G75" s="98">
        <f t="shared" si="123"/>
        <v>3711543</v>
      </c>
      <c r="H75" s="98">
        <f t="shared" si="123"/>
        <v>877854</v>
      </c>
      <c r="I75" s="98">
        <f t="shared" si="123"/>
        <v>0</v>
      </c>
      <c r="J75" s="98">
        <f t="shared" si="123"/>
        <v>0</v>
      </c>
      <c r="K75" s="98">
        <f t="shared" si="123"/>
        <v>0</v>
      </c>
      <c r="L75" s="98">
        <f t="shared" si="123"/>
        <v>0</v>
      </c>
      <c r="M75" s="98">
        <f t="shared" si="123"/>
        <v>0</v>
      </c>
      <c r="N75" s="98">
        <f t="shared" si="123"/>
        <v>0</v>
      </c>
      <c r="O75" s="98">
        <f t="shared" si="123"/>
        <v>0</v>
      </c>
      <c r="P75" s="98">
        <f t="shared" si="123"/>
        <v>0</v>
      </c>
      <c r="Q75" s="98">
        <f t="shared" si="123"/>
        <v>0</v>
      </c>
      <c r="R75" s="98">
        <f t="shared" si="123"/>
        <v>0</v>
      </c>
      <c r="S75" s="98">
        <f t="shared" si="123"/>
        <v>0</v>
      </c>
      <c r="T75" s="98">
        <f t="shared" si="123"/>
        <v>0</v>
      </c>
      <c r="U75" s="98">
        <f t="shared" si="123"/>
        <v>0</v>
      </c>
      <c r="V75" s="98">
        <f t="shared" si="123"/>
        <v>0</v>
      </c>
      <c r="W75" s="98">
        <f t="shared" si="123"/>
        <v>0</v>
      </c>
      <c r="X75" s="98">
        <f t="shared" si="123"/>
        <v>0</v>
      </c>
      <c r="Y75" s="98">
        <f t="shared" si="123"/>
        <v>0</v>
      </c>
      <c r="Z75" s="98">
        <f t="shared" si="123"/>
        <v>0</v>
      </c>
      <c r="AA75" s="98">
        <f t="shared" si="123"/>
        <v>0</v>
      </c>
      <c r="AB75" s="98">
        <f t="shared" si="123"/>
        <v>0</v>
      </c>
      <c r="AC75" s="98">
        <f t="shared" si="123"/>
        <v>0</v>
      </c>
      <c r="AD75" s="98">
        <f t="shared" si="123"/>
        <v>0</v>
      </c>
      <c r="AE75" s="98">
        <f t="shared" si="123"/>
        <v>0</v>
      </c>
      <c r="AF75" s="98">
        <f t="shared" si="123"/>
        <v>0</v>
      </c>
      <c r="AG75" s="98">
        <f t="shared" si="123"/>
        <v>0</v>
      </c>
      <c r="AH75" s="98">
        <f t="shared" si="123"/>
        <v>0</v>
      </c>
      <c r="AI75" s="98">
        <f t="shared" si="123"/>
        <v>0</v>
      </c>
      <c r="AJ75" s="98">
        <f t="shared" si="123"/>
        <v>0</v>
      </c>
      <c r="AK75" s="98">
        <f t="shared" si="123"/>
        <v>0</v>
      </c>
      <c r="AL75" s="98">
        <f t="shared" si="123"/>
        <v>0</v>
      </c>
      <c r="AM75" s="98">
        <f t="shared" si="123"/>
        <v>0</v>
      </c>
      <c r="AN75" s="98">
        <f t="shared" si="123"/>
        <v>0</v>
      </c>
      <c r="AO75" s="98">
        <f t="shared" si="123"/>
        <v>0</v>
      </c>
      <c r="AP75" s="98">
        <f t="shared" si="123"/>
        <v>0</v>
      </c>
      <c r="AQ75" s="98">
        <f t="shared" si="123"/>
        <v>0</v>
      </c>
      <c r="AR75" s="98">
        <f t="shared" si="123"/>
        <v>0</v>
      </c>
      <c r="AS75" s="98">
        <f t="shared" si="123"/>
        <v>0</v>
      </c>
      <c r="AT75" s="98">
        <f t="shared" si="123"/>
        <v>0</v>
      </c>
      <c r="AU75" s="98">
        <f t="shared" si="123"/>
        <v>0</v>
      </c>
      <c r="AV75" s="98">
        <f t="shared" si="123"/>
        <v>0</v>
      </c>
      <c r="AW75" s="98">
        <f t="shared" si="123"/>
        <v>0</v>
      </c>
      <c r="AX75" s="98">
        <f t="shared" si="123"/>
        <v>0</v>
      </c>
      <c r="AY75" s="98">
        <f t="shared" si="123"/>
        <v>0</v>
      </c>
      <c r="AZ75" s="98">
        <f t="shared" si="123"/>
        <v>0</v>
      </c>
      <c r="BA75" s="98">
        <f t="shared" si="123"/>
        <v>0</v>
      </c>
      <c r="BB75" s="98">
        <f t="shared" si="123"/>
        <v>0</v>
      </c>
      <c r="BC75" s="98">
        <f t="shared" si="123"/>
        <v>0</v>
      </c>
      <c r="BD75" s="98">
        <f t="shared" si="123"/>
        <v>0</v>
      </c>
      <c r="BE75" s="98">
        <f t="shared" si="123"/>
        <v>0</v>
      </c>
      <c r="BF75" s="98">
        <f t="shared" si="123"/>
        <v>0</v>
      </c>
      <c r="BG75" s="98">
        <f t="shared" si="123"/>
        <v>0</v>
      </c>
      <c r="BH75" s="98">
        <f t="shared" si="123"/>
        <v>0</v>
      </c>
      <c r="BI75" s="98">
        <f t="shared" si="123"/>
        <v>0</v>
      </c>
      <c r="BJ75" s="98">
        <f t="shared" si="123"/>
        <v>0</v>
      </c>
      <c r="BK75" s="98">
        <f t="shared" si="123"/>
        <v>0</v>
      </c>
      <c r="BL75" s="98">
        <f t="shared" si="123"/>
        <v>0</v>
      </c>
      <c r="BM75" s="98">
        <f t="shared" si="123"/>
        <v>0</v>
      </c>
      <c r="BN75" s="98">
        <f t="shared" si="123"/>
        <v>0</v>
      </c>
      <c r="BO75" s="98">
        <f t="shared" si="123"/>
        <v>0</v>
      </c>
      <c r="BP75" s="98">
        <f t="shared" si="123"/>
        <v>0</v>
      </c>
      <c r="BQ75" s="100">
        <f t="shared" si="123"/>
        <v>0</v>
      </c>
    </row>
    <row r="76" spans="1:69" x14ac:dyDescent="0.2">
      <c r="A76" s="101"/>
      <c r="B76" s="102" t="s">
        <v>325</v>
      </c>
      <c r="C76" s="105" t="s">
        <v>326</v>
      </c>
      <c r="D76" s="102">
        <f>SUM(E76,BE76)</f>
        <v>4589397</v>
      </c>
      <c r="E76" s="102">
        <f>SUM(F76,AQ76)</f>
        <v>4589397</v>
      </c>
      <c r="F76" s="102">
        <f t="shared" si="104"/>
        <v>4589397</v>
      </c>
      <c r="G76" s="102">
        <f>[1]Свод_расходов!G72</f>
        <v>3711543</v>
      </c>
      <c r="H76" s="102">
        <f>[1]Свод_расходов!H72</f>
        <v>877854</v>
      </c>
      <c r="I76" s="102">
        <f t="shared" si="113"/>
        <v>0</v>
      </c>
      <c r="J76" s="102">
        <f>[1]Свод_расходов!J72</f>
        <v>0</v>
      </c>
      <c r="K76" s="102">
        <f>[1]Свод_расходов!K72</f>
        <v>0</v>
      </c>
      <c r="L76" s="102">
        <f>[1]Свод_расходов!L72</f>
        <v>0</v>
      </c>
      <c r="M76" s="102">
        <f>[1]Свод_расходов!M72</f>
        <v>0</v>
      </c>
      <c r="N76" s="102">
        <f>[1]Свод_расходов!N72</f>
        <v>0</v>
      </c>
      <c r="O76" s="102">
        <f>[1]Свод_расходов!O72</f>
        <v>0</v>
      </c>
      <c r="P76" s="102">
        <f t="shared" si="114"/>
        <v>0</v>
      </c>
      <c r="Q76" s="102">
        <f>[1]Свод_расходов!Q72</f>
        <v>0</v>
      </c>
      <c r="R76" s="102">
        <f>[1]Свод_расходов!R72</f>
        <v>0</v>
      </c>
      <c r="S76" s="102">
        <f>[1]Свод_расходов!S72</f>
        <v>0</v>
      </c>
      <c r="T76" s="102">
        <f>[1]Свод_расходов!T72</f>
        <v>0</v>
      </c>
      <c r="U76" s="102">
        <f t="shared" si="115"/>
        <v>0</v>
      </c>
      <c r="V76" s="102">
        <f>[1]Свод_расходов!V72</f>
        <v>0</v>
      </c>
      <c r="W76" s="102">
        <f>[1]Свод_расходов!W72</f>
        <v>0</v>
      </c>
      <c r="X76" s="102">
        <f>[1]Свод_расходов!X72</f>
        <v>0</v>
      </c>
      <c r="Y76" s="102">
        <f>[1]Свод_расходов!Y72</f>
        <v>0</v>
      </c>
      <c r="Z76" s="102">
        <f>[1]Свод_расходов!Z72</f>
        <v>0</v>
      </c>
      <c r="AA76" s="102">
        <f>[1]Свод_расходов!AA72</f>
        <v>0</v>
      </c>
      <c r="AB76" s="102">
        <f>[1]Свод_расходов!AB72</f>
        <v>0</v>
      </c>
      <c r="AC76" s="102">
        <f>[1]Свод_расходов!AC72</f>
        <v>0</v>
      </c>
      <c r="AD76" s="102">
        <f t="shared" si="116"/>
        <v>0</v>
      </c>
      <c r="AE76" s="102">
        <f>[1]Свод_расходов!AE72</f>
        <v>0</v>
      </c>
      <c r="AF76" s="102">
        <f>[1]Свод_расходов!AF72</f>
        <v>0</v>
      </c>
      <c r="AG76" s="102">
        <f>SUM(AH76:AP76)</f>
        <v>0</v>
      </c>
      <c r="AH76" s="102">
        <f>[1]Свод_расходов!AH72</f>
        <v>0</v>
      </c>
      <c r="AI76" s="102">
        <f>[1]Свод_расходов!AI72</f>
        <v>0</v>
      </c>
      <c r="AJ76" s="102">
        <f>[1]Свод_расходов!AJ72</f>
        <v>0</v>
      </c>
      <c r="AK76" s="102">
        <f>[1]Свод_расходов!AK72</f>
        <v>0</v>
      </c>
      <c r="AL76" s="102">
        <f>[1]Свод_расходов!AL72</f>
        <v>0</v>
      </c>
      <c r="AM76" s="102">
        <f>[1]Свод_расходов!AM72</f>
        <v>0</v>
      </c>
      <c r="AN76" s="102">
        <f>[1]Свод_расходов!AN72</f>
        <v>0</v>
      </c>
      <c r="AO76" s="102">
        <f>[1]Свод_расходов!AO72</f>
        <v>0</v>
      </c>
      <c r="AP76" s="102">
        <f>[1]Свод_расходов!AP72</f>
        <v>0</v>
      </c>
      <c r="AQ76" s="102">
        <f t="shared" si="117"/>
        <v>0</v>
      </c>
      <c r="AR76" s="102">
        <f t="shared" si="118"/>
        <v>0</v>
      </c>
      <c r="AS76" s="102">
        <f>[1]Свод_расходов!AS72</f>
        <v>0</v>
      </c>
      <c r="AT76" s="102">
        <f>[1]Свод_расходов!AT72</f>
        <v>0</v>
      </c>
      <c r="AU76" s="102">
        <f>[1]Свод_расходов!AU72</f>
        <v>0</v>
      </c>
      <c r="AV76" s="102">
        <f t="shared" si="119"/>
        <v>0</v>
      </c>
      <c r="AW76" s="102">
        <f>[1]Свод_расходов!AW72</f>
        <v>0</v>
      </c>
      <c r="AX76" s="102">
        <f>[1]Свод_расходов!AX72</f>
        <v>0</v>
      </c>
      <c r="AY76" s="102">
        <f>[1]Свод_расходов!AY72</f>
        <v>0</v>
      </c>
      <c r="AZ76" s="102">
        <f>BA76+BB76+BC76</f>
        <v>0</v>
      </c>
      <c r="BA76" s="102">
        <f>[1]Свод_расходов!BA72</f>
        <v>0</v>
      </c>
      <c r="BB76" s="102">
        <f>[1]Свод_расходов!BB72</f>
        <v>0</v>
      </c>
      <c r="BC76" s="102">
        <f>[1]Свод_расходов!BC72</f>
        <v>0</v>
      </c>
      <c r="BD76" s="102">
        <f t="shared" ref="BD76" si="124">BE76+BQ76</f>
        <v>0</v>
      </c>
      <c r="BE76" s="102">
        <f>BF76+BH76+BL76</f>
        <v>0</v>
      </c>
      <c r="BF76" s="102">
        <f>BG76</f>
        <v>0</v>
      </c>
      <c r="BG76" s="102">
        <f>[1]Свод_расходов!BG72</f>
        <v>0</v>
      </c>
      <c r="BH76" s="102">
        <f>BI76</f>
        <v>0</v>
      </c>
      <c r="BI76" s="102">
        <f>[1]Свод_расходов!BH72</f>
        <v>0</v>
      </c>
      <c r="BJ76" s="102">
        <f>[1]Свод_расходов!BI72</f>
        <v>0</v>
      </c>
      <c r="BK76" s="102">
        <f>[1]Свод_расходов!BJ72</f>
        <v>0</v>
      </c>
      <c r="BL76" s="102">
        <f>BM76+BN76+BO76+BP76</f>
        <v>0</v>
      </c>
      <c r="BM76" s="102"/>
      <c r="BN76" s="102">
        <f>[1]Свод_расходов!BK72</f>
        <v>0</v>
      </c>
      <c r="BO76" s="102"/>
      <c r="BP76" s="102"/>
      <c r="BQ76" s="104">
        <f>[1]Свод_расходов!BL72</f>
        <v>0</v>
      </c>
    </row>
    <row r="77" spans="1:69" ht="13.5" x14ac:dyDescent="0.2">
      <c r="A77" s="97" t="s">
        <v>103</v>
      </c>
      <c r="B77" s="114"/>
      <c r="C77" s="99" t="s">
        <v>104</v>
      </c>
      <c r="D77" s="98">
        <f t="shared" ref="D77:BO77" si="125">D78+D80+D84</f>
        <v>8804540</v>
      </c>
      <c r="E77" s="98">
        <f t="shared" si="125"/>
        <v>8803540</v>
      </c>
      <c r="F77" s="98">
        <f t="shared" si="125"/>
        <v>5892366</v>
      </c>
      <c r="G77" s="98">
        <f t="shared" si="125"/>
        <v>1918627</v>
      </c>
      <c r="H77" s="98">
        <f t="shared" si="125"/>
        <v>446222</v>
      </c>
      <c r="I77" s="98">
        <f t="shared" si="125"/>
        <v>32579</v>
      </c>
      <c r="J77" s="98">
        <f t="shared" si="125"/>
        <v>0</v>
      </c>
      <c r="K77" s="98">
        <f t="shared" si="125"/>
        <v>22500</v>
      </c>
      <c r="L77" s="98">
        <f t="shared" si="125"/>
        <v>0</v>
      </c>
      <c r="M77" s="98">
        <f t="shared" si="125"/>
        <v>0</v>
      </c>
      <c r="N77" s="98">
        <f t="shared" si="125"/>
        <v>0</v>
      </c>
      <c r="O77" s="98">
        <f t="shared" si="125"/>
        <v>10079</v>
      </c>
      <c r="P77" s="98">
        <f t="shared" si="125"/>
        <v>0</v>
      </c>
      <c r="Q77" s="98">
        <f t="shared" si="125"/>
        <v>0</v>
      </c>
      <c r="R77" s="98">
        <f t="shared" si="125"/>
        <v>0</v>
      </c>
      <c r="S77" s="98">
        <f t="shared" si="125"/>
        <v>0</v>
      </c>
      <c r="T77" s="98">
        <f t="shared" si="125"/>
        <v>4972</v>
      </c>
      <c r="U77" s="98">
        <f t="shared" si="125"/>
        <v>3452961</v>
      </c>
      <c r="V77" s="98">
        <f t="shared" si="125"/>
        <v>0</v>
      </c>
      <c r="W77" s="98">
        <f t="shared" si="125"/>
        <v>0</v>
      </c>
      <c r="X77" s="98">
        <f t="shared" si="125"/>
        <v>0</v>
      </c>
      <c r="Y77" s="98">
        <f t="shared" si="125"/>
        <v>0</v>
      </c>
      <c r="Z77" s="98">
        <f t="shared" si="125"/>
        <v>0</v>
      </c>
      <c r="AA77" s="98">
        <f t="shared" si="125"/>
        <v>0</v>
      </c>
      <c r="AB77" s="98">
        <f t="shared" si="125"/>
        <v>3452961</v>
      </c>
      <c r="AC77" s="98">
        <f t="shared" si="125"/>
        <v>0</v>
      </c>
      <c r="AD77" s="98">
        <f t="shared" si="125"/>
        <v>37005</v>
      </c>
      <c r="AE77" s="98">
        <f t="shared" si="125"/>
        <v>0</v>
      </c>
      <c r="AF77" s="98">
        <f t="shared" si="125"/>
        <v>34755</v>
      </c>
      <c r="AG77" s="98">
        <f t="shared" si="125"/>
        <v>2250</v>
      </c>
      <c r="AH77" s="98">
        <f t="shared" si="125"/>
        <v>0</v>
      </c>
      <c r="AI77" s="98">
        <f t="shared" si="125"/>
        <v>2250</v>
      </c>
      <c r="AJ77" s="98">
        <f t="shared" si="125"/>
        <v>0</v>
      </c>
      <c r="AK77" s="98">
        <f t="shared" si="125"/>
        <v>0</v>
      </c>
      <c r="AL77" s="98">
        <f t="shared" si="125"/>
        <v>0</v>
      </c>
      <c r="AM77" s="98">
        <f t="shared" si="125"/>
        <v>0</v>
      </c>
      <c r="AN77" s="98">
        <f t="shared" si="125"/>
        <v>0</v>
      </c>
      <c r="AO77" s="98">
        <f t="shared" si="125"/>
        <v>0</v>
      </c>
      <c r="AP77" s="98">
        <f t="shared" si="125"/>
        <v>0</v>
      </c>
      <c r="AQ77" s="98">
        <f t="shared" si="125"/>
        <v>2911174</v>
      </c>
      <c r="AR77" s="98">
        <f t="shared" si="125"/>
        <v>0</v>
      </c>
      <c r="AS77" s="98">
        <f t="shared" si="125"/>
        <v>0</v>
      </c>
      <c r="AT77" s="98">
        <f t="shared" si="125"/>
        <v>0</v>
      </c>
      <c r="AU77" s="98">
        <f t="shared" si="125"/>
        <v>0</v>
      </c>
      <c r="AV77" s="98">
        <f t="shared" si="125"/>
        <v>0</v>
      </c>
      <c r="AW77" s="98">
        <f t="shared" si="125"/>
        <v>0</v>
      </c>
      <c r="AX77" s="98">
        <f t="shared" si="125"/>
        <v>0</v>
      </c>
      <c r="AY77" s="98">
        <f t="shared" si="125"/>
        <v>0</v>
      </c>
      <c r="AZ77" s="98">
        <f t="shared" si="125"/>
        <v>2911174</v>
      </c>
      <c r="BA77" s="98">
        <f t="shared" si="125"/>
        <v>0</v>
      </c>
      <c r="BB77" s="98">
        <f t="shared" si="125"/>
        <v>2911174</v>
      </c>
      <c r="BC77" s="98">
        <f t="shared" si="125"/>
        <v>0</v>
      </c>
      <c r="BD77" s="98">
        <f t="shared" si="125"/>
        <v>1000</v>
      </c>
      <c r="BE77" s="98">
        <f t="shared" si="125"/>
        <v>1000</v>
      </c>
      <c r="BF77" s="98">
        <f t="shared" si="125"/>
        <v>1000</v>
      </c>
      <c r="BG77" s="98">
        <f t="shared" si="125"/>
        <v>1000</v>
      </c>
      <c r="BH77" s="98">
        <f t="shared" si="125"/>
        <v>0</v>
      </c>
      <c r="BI77" s="98">
        <f t="shared" si="125"/>
        <v>0</v>
      </c>
      <c r="BJ77" s="98">
        <f t="shared" si="125"/>
        <v>0</v>
      </c>
      <c r="BK77" s="98">
        <f t="shared" si="125"/>
        <v>0</v>
      </c>
      <c r="BL77" s="98">
        <f t="shared" si="125"/>
        <v>0</v>
      </c>
      <c r="BM77" s="98">
        <f t="shared" si="125"/>
        <v>0</v>
      </c>
      <c r="BN77" s="98">
        <f t="shared" si="125"/>
        <v>0</v>
      </c>
      <c r="BO77" s="98">
        <f t="shared" si="125"/>
        <v>0</v>
      </c>
      <c r="BP77" s="98">
        <f t="shared" ref="BP77:BQ77" si="126">BP78+BP80+BP84</f>
        <v>0</v>
      </c>
      <c r="BQ77" s="100">
        <f t="shared" si="126"/>
        <v>0</v>
      </c>
    </row>
    <row r="78" spans="1:69" s="92" customFormat="1" ht="13.5" x14ac:dyDescent="0.2">
      <c r="A78" s="97" t="s">
        <v>105</v>
      </c>
      <c r="B78" s="114"/>
      <c r="C78" s="108" t="s">
        <v>106</v>
      </c>
      <c r="D78" s="98">
        <f>D79</f>
        <v>2440405</v>
      </c>
      <c r="E78" s="98">
        <f t="shared" ref="E78:BC78" si="127">E79</f>
        <v>2439405</v>
      </c>
      <c r="F78" s="98">
        <f t="shared" si="127"/>
        <v>2439405</v>
      </c>
      <c r="G78" s="98">
        <f t="shared" si="127"/>
        <v>1918627</v>
      </c>
      <c r="H78" s="98">
        <f t="shared" si="127"/>
        <v>446222</v>
      </c>
      <c r="I78" s="98">
        <f t="shared" si="127"/>
        <v>32579</v>
      </c>
      <c r="J78" s="98">
        <f t="shared" si="127"/>
        <v>0</v>
      </c>
      <c r="K78" s="98">
        <f t="shared" si="127"/>
        <v>22500</v>
      </c>
      <c r="L78" s="98">
        <f t="shared" si="127"/>
        <v>0</v>
      </c>
      <c r="M78" s="98">
        <f t="shared" si="127"/>
        <v>0</v>
      </c>
      <c r="N78" s="98">
        <f t="shared" si="127"/>
        <v>0</v>
      </c>
      <c r="O78" s="98">
        <f t="shared" si="127"/>
        <v>10079</v>
      </c>
      <c r="P78" s="98">
        <f t="shared" si="127"/>
        <v>0</v>
      </c>
      <c r="Q78" s="98">
        <f t="shared" si="127"/>
        <v>0</v>
      </c>
      <c r="R78" s="98">
        <f t="shared" si="127"/>
        <v>0</v>
      </c>
      <c r="S78" s="98">
        <f t="shared" si="127"/>
        <v>0</v>
      </c>
      <c r="T78" s="98">
        <f t="shared" si="127"/>
        <v>4972</v>
      </c>
      <c r="U78" s="98">
        <f t="shared" si="127"/>
        <v>0</v>
      </c>
      <c r="V78" s="98">
        <f t="shared" si="127"/>
        <v>0</v>
      </c>
      <c r="W78" s="98">
        <f t="shared" si="127"/>
        <v>0</v>
      </c>
      <c r="X78" s="98">
        <f t="shared" si="127"/>
        <v>0</v>
      </c>
      <c r="Y78" s="98">
        <f t="shared" si="127"/>
        <v>0</v>
      </c>
      <c r="Z78" s="98">
        <f t="shared" si="127"/>
        <v>0</v>
      </c>
      <c r="AA78" s="98">
        <f t="shared" si="127"/>
        <v>0</v>
      </c>
      <c r="AB78" s="98">
        <f t="shared" si="127"/>
        <v>0</v>
      </c>
      <c r="AC78" s="98">
        <f t="shared" si="127"/>
        <v>0</v>
      </c>
      <c r="AD78" s="98">
        <f t="shared" si="127"/>
        <v>37005</v>
      </c>
      <c r="AE78" s="98">
        <f t="shared" si="127"/>
        <v>0</v>
      </c>
      <c r="AF78" s="98">
        <f t="shared" si="127"/>
        <v>34755</v>
      </c>
      <c r="AG78" s="98">
        <f t="shared" si="127"/>
        <v>2250</v>
      </c>
      <c r="AH78" s="98">
        <f t="shared" si="127"/>
        <v>0</v>
      </c>
      <c r="AI78" s="98">
        <f t="shared" si="127"/>
        <v>2250</v>
      </c>
      <c r="AJ78" s="98">
        <f t="shared" si="127"/>
        <v>0</v>
      </c>
      <c r="AK78" s="98">
        <f t="shared" si="127"/>
        <v>0</v>
      </c>
      <c r="AL78" s="98">
        <f t="shared" si="127"/>
        <v>0</v>
      </c>
      <c r="AM78" s="98">
        <f t="shared" si="127"/>
        <v>0</v>
      </c>
      <c r="AN78" s="98">
        <f t="shared" si="127"/>
        <v>0</v>
      </c>
      <c r="AO78" s="98">
        <f t="shared" si="127"/>
        <v>0</v>
      </c>
      <c r="AP78" s="98">
        <f t="shared" si="127"/>
        <v>0</v>
      </c>
      <c r="AQ78" s="98">
        <f t="shared" si="127"/>
        <v>0</v>
      </c>
      <c r="AR78" s="98">
        <f t="shared" si="127"/>
        <v>0</v>
      </c>
      <c r="AS78" s="98">
        <f t="shared" si="127"/>
        <v>0</v>
      </c>
      <c r="AT78" s="98">
        <f t="shared" si="127"/>
        <v>0</v>
      </c>
      <c r="AU78" s="98">
        <f t="shared" si="127"/>
        <v>0</v>
      </c>
      <c r="AV78" s="98">
        <f t="shared" si="127"/>
        <v>0</v>
      </c>
      <c r="AW78" s="98">
        <f t="shared" si="127"/>
        <v>0</v>
      </c>
      <c r="AX78" s="98">
        <f t="shared" si="127"/>
        <v>0</v>
      </c>
      <c r="AY78" s="98">
        <f t="shared" si="127"/>
        <v>0</v>
      </c>
      <c r="AZ78" s="98">
        <f t="shared" si="127"/>
        <v>0</v>
      </c>
      <c r="BA78" s="98">
        <f t="shared" si="127"/>
        <v>0</v>
      </c>
      <c r="BB78" s="98">
        <f t="shared" si="127"/>
        <v>0</v>
      </c>
      <c r="BC78" s="98">
        <f t="shared" si="127"/>
        <v>0</v>
      </c>
      <c r="BD78" s="98">
        <f t="shared" ref="BD78:BD79" si="128">BE78+BQ78</f>
        <v>1000</v>
      </c>
      <c r="BE78" s="98">
        <f t="shared" ref="BE78:BE79" si="129">BF78+BH78+BL78</f>
        <v>1000</v>
      </c>
      <c r="BF78" s="98">
        <f t="shared" ref="BF78:BK78" si="130">BF79</f>
        <v>1000</v>
      </c>
      <c r="BG78" s="98">
        <f t="shared" si="130"/>
        <v>1000</v>
      </c>
      <c r="BH78" s="98">
        <f t="shared" si="130"/>
        <v>0</v>
      </c>
      <c r="BI78" s="98">
        <f t="shared" si="130"/>
        <v>0</v>
      </c>
      <c r="BJ78" s="98">
        <f t="shared" si="130"/>
        <v>0</v>
      </c>
      <c r="BK78" s="98">
        <f t="shared" si="130"/>
        <v>0</v>
      </c>
      <c r="BL78" s="98">
        <f t="shared" ref="BL78:BL79" si="131">BM78+BN78+BO78+BP78</f>
        <v>0</v>
      </c>
      <c r="BM78" s="98">
        <f t="shared" ref="BM78:BQ78" si="132">BM79</f>
        <v>0</v>
      </c>
      <c r="BN78" s="98">
        <f t="shared" si="132"/>
        <v>0</v>
      </c>
      <c r="BO78" s="98">
        <f t="shared" si="132"/>
        <v>0</v>
      </c>
      <c r="BP78" s="98">
        <f t="shared" si="132"/>
        <v>0</v>
      </c>
      <c r="BQ78" s="100">
        <f t="shared" si="132"/>
        <v>0</v>
      </c>
    </row>
    <row r="79" spans="1:69" x14ac:dyDescent="0.2">
      <c r="A79" s="101"/>
      <c r="B79" s="102" t="s">
        <v>327</v>
      </c>
      <c r="C79" s="105" t="s">
        <v>328</v>
      </c>
      <c r="D79" s="102">
        <f>SUM(E79,BE79)</f>
        <v>2440405</v>
      </c>
      <c r="E79" s="102">
        <f>SUM(F79,AQ79)</f>
        <v>2439405</v>
      </c>
      <c r="F79" s="102">
        <f t="shared" si="104"/>
        <v>2439405</v>
      </c>
      <c r="G79" s="102">
        <f>[1]Свод_расходов!G75</f>
        <v>1918627</v>
      </c>
      <c r="H79" s="102">
        <f>[1]Свод_расходов!H75</f>
        <v>446222</v>
      </c>
      <c r="I79" s="102">
        <f t="shared" si="113"/>
        <v>32579</v>
      </c>
      <c r="J79" s="102">
        <f>[1]Свод_расходов!J75</f>
        <v>0</v>
      </c>
      <c r="K79" s="102">
        <f>[1]Свод_расходов!K75</f>
        <v>22500</v>
      </c>
      <c r="L79" s="102">
        <f>[1]Свод_расходов!L75</f>
        <v>0</v>
      </c>
      <c r="M79" s="102">
        <f>[1]Свод_расходов!M75</f>
        <v>0</v>
      </c>
      <c r="N79" s="102">
        <f>[1]Свод_расходов!N75</f>
        <v>0</v>
      </c>
      <c r="O79" s="102">
        <f>[1]Свод_расходов!O75</f>
        <v>10079</v>
      </c>
      <c r="P79" s="102">
        <f t="shared" si="114"/>
        <v>0</v>
      </c>
      <c r="Q79" s="102">
        <f>[1]Свод_расходов!Q75</f>
        <v>0</v>
      </c>
      <c r="R79" s="102">
        <f>[1]Свод_расходов!R75</f>
        <v>0</v>
      </c>
      <c r="S79" s="102">
        <f>[1]Свод_расходов!S75</f>
        <v>0</v>
      </c>
      <c r="T79" s="102">
        <f>[1]Свод_расходов!T75</f>
        <v>4972</v>
      </c>
      <c r="U79" s="102">
        <f t="shared" si="115"/>
        <v>0</v>
      </c>
      <c r="V79" s="102">
        <f>[1]Свод_расходов!V75</f>
        <v>0</v>
      </c>
      <c r="W79" s="102">
        <f>[1]Свод_расходов!W75</f>
        <v>0</v>
      </c>
      <c r="X79" s="102">
        <f>[1]Свод_расходов!X75</f>
        <v>0</v>
      </c>
      <c r="Y79" s="102">
        <f>[1]Свод_расходов!Y75</f>
        <v>0</v>
      </c>
      <c r="Z79" s="102">
        <f>[1]Свод_расходов!Z75</f>
        <v>0</v>
      </c>
      <c r="AA79" s="102">
        <f>[1]Свод_расходов!AA75</f>
        <v>0</v>
      </c>
      <c r="AB79" s="102">
        <f>[1]Свод_расходов!AB75</f>
        <v>0</v>
      </c>
      <c r="AC79" s="102">
        <f>[1]Свод_расходов!AC75</f>
        <v>0</v>
      </c>
      <c r="AD79" s="102">
        <f t="shared" si="116"/>
        <v>37005</v>
      </c>
      <c r="AE79" s="102">
        <f>[1]Свод_расходов!AE75</f>
        <v>0</v>
      </c>
      <c r="AF79" s="102">
        <f>[1]Свод_расходов!AF75</f>
        <v>34755</v>
      </c>
      <c r="AG79" s="102">
        <f>SUM(AH79:AP79)</f>
        <v>2250</v>
      </c>
      <c r="AH79" s="102">
        <f>[1]Свод_расходов!AH75</f>
        <v>0</v>
      </c>
      <c r="AI79" s="102">
        <f>[1]Свод_расходов!AI75</f>
        <v>2250</v>
      </c>
      <c r="AJ79" s="102">
        <f>[1]Свод_расходов!AJ75</f>
        <v>0</v>
      </c>
      <c r="AK79" s="102">
        <f>[1]Свод_расходов!AK75</f>
        <v>0</v>
      </c>
      <c r="AL79" s="102">
        <f>[1]Свод_расходов!AL75</f>
        <v>0</v>
      </c>
      <c r="AM79" s="102">
        <f>[1]Свод_расходов!AM75</f>
        <v>0</v>
      </c>
      <c r="AN79" s="102">
        <f>[1]Свод_расходов!AN75</f>
        <v>0</v>
      </c>
      <c r="AO79" s="102">
        <f>[1]Свод_расходов!AO75</f>
        <v>0</v>
      </c>
      <c r="AP79" s="102">
        <f>[1]Свод_расходов!AP75</f>
        <v>0</v>
      </c>
      <c r="AQ79" s="102">
        <f t="shared" si="117"/>
        <v>0</v>
      </c>
      <c r="AR79" s="102">
        <f t="shared" si="118"/>
        <v>0</v>
      </c>
      <c r="AS79" s="102">
        <f>[1]Свод_расходов!AS75</f>
        <v>0</v>
      </c>
      <c r="AT79" s="102">
        <f>[1]Свод_расходов!AT75</f>
        <v>0</v>
      </c>
      <c r="AU79" s="102">
        <f>[1]Свод_расходов!AU75</f>
        <v>0</v>
      </c>
      <c r="AV79" s="102">
        <f t="shared" si="119"/>
        <v>0</v>
      </c>
      <c r="AW79" s="102">
        <f>[1]Свод_расходов!AW75</f>
        <v>0</v>
      </c>
      <c r="AX79" s="102">
        <f>[1]Свод_расходов!AX75</f>
        <v>0</v>
      </c>
      <c r="AY79" s="102">
        <f>[1]Свод_расходов!AY75</f>
        <v>0</v>
      </c>
      <c r="AZ79" s="102">
        <f t="shared" ref="AZ79:AZ85" si="133">BA79+BB79+BC79</f>
        <v>0</v>
      </c>
      <c r="BA79" s="102">
        <f>[1]Свод_расходов!BA75</f>
        <v>0</v>
      </c>
      <c r="BB79" s="102">
        <f>[1]Свод_расходов!BB75</f>
        <v>0</v>
      </c>
      <c r="BC79" s="102">
        <f>[1]Свод_расходов!BC75</f>
        <v>0</v>
      </c>
      <c r="BD79" s="102">
        <f t="shared" si="128"/>
        <v>1000</v>
      </c>
      <c r="BE79" s="102">
        <f t="shared" si="129"/>
        <v>1000</v>
      </c>
      <c r="BF79" s="102">
        <f t="shared" ref="BF79" si="134">BG79</f>
        <v>1000</v>
      </c>
      <c r="BG79" s="102">
        <f>[1]Свод_расходов!BG75</f>
        <v>1000</v>
      </c>
      <c r="BH79" s="102">
        <f t="shared" ref="BH79:BH85" si="135">BI79+BJ79+BK79</f>
        <v>0</v>
      </c>
      <c r="BI79" s="102">
        <f>[1]Свод_расходов!BH75</f>
        <v>0</v>
      </c>
      <c r="BJ79" s="102">
        <f>[1]Свод_расходов!BI75</f>
        <v>0</v>
      </c>
      <c r="BK79" s="102">
        <f>[1]Свод_расходов!BJ75</f>
        <v>0</v>
      </c>
      <c r="BL79" s="102">
        <f t="shared" si="131"/>
        <v>0</v>
      </c>
      <c r="BM79" s="102"/>
      <c r="BN79" s="102">
        <f>[1]Свод_расходов!BK75</f>
        <v>0</v>
      </c>
      <c r="BO79" s="102"/>
      <c r="BP79" s="102"/>
      <c r="BQ79" s="104">
        <f>[1]Свод_расходов!BL75</f>
        <v>0</v>
      </c>
    </row>
    <row r="80" spans="1:69" ht="38.25" x14ac:dyDescent="0.2">
      <c r="A80" s="97" t="s">
        <v>107</v>
      </c>
      <c r="B80" s="98"/>
      <c r="C80" s="108" t="s">
        <v>108</v>
      </c>
      <c r="D80" s="98">
        <f>D81+D82+D83</f>
        <v>2911174</v>
      </c>
      <c r="E80" s="98">
        <f t="shared" ref="E80:BP80" si="136">E81+E82+E83</f>
        <v>2911174</v>
      </c>
      <c r="F80" s="98">
        <f t="shared" si="136"/>
        <v>0</v>
      </c>
      <c r="G80" s="98">
        <f t="shared" si="136"/>
        <v>0</v>
      </c>
      <c r="H80" s="98">
        <f t="shared" si="136"/>
        <v>0</v>
      </c>
      <c r="I80" s="98">
        <f t="shared" si="136"/>
        <v>0</v>
      </c>
      <c r="J80" s="98">
        <f t="shared" si="136"/>
        <v>0</v>
      </c>
      <c r="K80" s="98">
        <f t="shared" si="136"/>
        <v>0</v>
      </c>
      <c r="L80" s="98">
        <f t="shared" si="136"/>
        <v>0</v>
      </c>
      <c r="M80" s="98">
        <f t="shared" si="136"/>
        <v>0</v>
      </c>
      <c r="N80" s="98">
        <f t="shared" si="136"/>
        <v>0</v>
      </c>
      <c r="O80" s="98">
        <f t="shared" si="136"/>
        <v>0</v>
      </c>
      <c r="P80" s="98">
        <f t="shared" si="136"/>
        <v>0</v>
      </c>
      <c r="Q80" s="98">
        <f t="shared" si="136"/>
        <v>0</v>
      </c>
      <c r="R80" s="98">
        <f t="shared" si="136"/>
        <v>0</v>
      </c>
      <c r="S80" s="98">
        <f t="shared" si="136"/>
        <v>0</v>
      </c>
      <c r="T80" s="98">
        <f t="shared" si="136"/>
        <v>0</v>
      </c>
      <c r="U80" s="98">
        <f t="shared" si="136"/>
        <v>0</v>
      </c>
      <c r="V80" s="98">
        <f t="shared" si="136"/>
        <v>0</v>
      </c>
      <c r="W80" s="98">
        <f t="shared" si="136"/>
        <v>0</v>
      </c>
      <c r="X80" s="98">
        <f t="shared" si="136"/>
        <v>0</v>
      </c>
      <c r="Y80" s="98">
        <f t="shared" si="136"/>
        <v>0</v>
      </c>
      <c r="Z80" s="98">
        <f t="shared" si="136"/>
        <v>0</v>
      </c>
      <c r="AA80" s="98">
        <f t="shared" si="136"/>
        <v>0</v>
      </c>
      <c r="AB80" s="98">
        <f t="shared" si="136"/>
        <v>0</v>
      </c>
      <c r="AC80" s="98">
        <f t="shared" si="136"/>
        <v>0</v>
      </c>
      <c r="AD80" s="98">
        <f t="shared" si="136"/>
        <v>0</v>
      </c>
      <c r="AE80" s="98">
        <f t="shared" si="136"/>
        <v>0</v>
      </c>
      <c r="AF80" s="98">
        <f t="shared" si="136"/>
        <v>0</v>
      </c>
      <c r="AG80" s="98">
        <f t="shared" si="136"/>
        <v>0</v>
      </c>
      <c r="AH80" s="98">
        <f t="shared" si="136"/>
        <v>0</v>
      </c>
      <c r="AI80" s="98">
        <f t="shared" si="136"/>
        <v>0</v>
      </c>
      <c r="AJ80" s="98">
        <f t="shared" si="136"/>
        <v>0</v>
      </c>
      <c r="AK80" s="98">
        <f t="shared" si="136"/>
        <v>0</v>
      </c>
      <c r="AL80" s="98">
        <f t="shared" si="136"/>
        <v>0</v>
      </c>
      <c r="AM80" s="98">
        <f t="shared" si="136"/>
        <v>0</v>
      </c>
      <c r="AN80" s="98">
        <f t="shared" si="136"/>
        <v>0</v>
      </c>
      <c r="AO80" s="98">
        <f t="shared" si="136"/>
        <v>0</v>
      </c>
      <c r="AP80" s="98">
        <f t="shared" si="136"/>
        <v>0</v>
      </c>
      <c r="AQ80" s="98">
        <f t="shared" si="136"/>
        <v>2911174</v>
      </c>
      <c r="AR80" s="98">
        <f t="shared" si="136"/>
        <v>0</v>
      </c>
      <c r="AS80" s="98">
        <f t="shared" si="136"/>
        <v>0</v>
      </c>
      <c r="AT80" s="98">
        <f t="shared" si="136"/>
        <v>0</v>
      </c>
      <c r="AU80" s="98">
        <f t="shared" si="136"/>
        <v>0</v>
      </c>
      <c r="AV80" s="98">
        <f t="shared" si="136"/>
        <v>0</v>
      </c>
      <c r="AW80" s="98">
        <f t="shared" si="136"/>
        <v>0</v>
      </c>
      <c r="AX80" s="98">
        <f t="shared" si="136"/>
        <v>0</v>
      </c>
      <c r="AY80" s="98">
        <f t="shared" si="136"/>
        <v>0</v>
      </c>
      <c r="AZ80" s="98">
        <f t="shared" si="136"/>
        <v>2911174</v>
      </c>
      <c r="BA80" s="98">
        <f t="shared" si="136"/>
        <v>0</v>
      </c>
      <c r="BB80" s="98">
        <f t="shared" si="136"/>
        <v>2911174</v>
      </c>
      <c r="BC80" s="98">
        <f t="shared" si="136"/>
        <v>0</v>
      </c>
      <c r="BD80" s="98">
        <f t="shared" si="136"/>
        <v>0</v>
      </c>
      <c r="BE80" s="98">
        <f t="shared" si="136"/>
        <v>0</v>
      </c>
      <c r="BF80" s="98">
        <f t="shared" si="136"/>
        <v>0</v>
      </c>
      <c r="BG80" s="98">
        <f t="shared" si="136"/>
        <v>0</v>
      </c>
      <c r="BH80" s="98">
        <f t="shared" si="136"/>
        <v>0</v>
      </c>
      <c r="BI80" s="98">
        <f t="shared" si="136"/>
        <v>0</v>
      </c>
      <c r="BJ80" s="98">
        <f t="shared" si="136"/>
        <v>0</v>
      </c>
      <c r="BK80" s="98">
        <f t="shared" si="136"/>
        <v>0</v>
      </c>
      <c r="BL80" s="98">
        <f t="shared" si="136"/>
        <v>0</v>
      </c>
      <c r="BM80" s="98">
        <f t="shared" si="136"/>
        <v>0</v>
      </c>
      <c r="BN80" s="98">
        <f t="shared" si="136"/>
        <v>0</v>
      </c>
      <c r="BO80" s="98">
        <f t="shared" si="136"/>
        <v>0</v>
      </c>
      <c r="BP80" s="98">
        <f t="shared" si="136"/>
        <v>0</v>
      </c>
      <c r="BQ80" s="98">
        <f t="shared" ref="BQ80" si="137">BQ81+BQ82+BQ83</f>
        <v>0</v>
      </c>
    </row>
    <row r="81" spans="1:69" x14ac:dyDescent="0.2">
      <c r="A81" s="101"/>
      <c r="B81" s="102" t="s">
        <v>329</v>
      </c>
      <c r="C81" s="105" t="s">
        <v>330</v>
      </c>
      <c r="D81" s="102">
        <f>SUM(E81,BE81)</f>
        <v>2612996</v>
      </c>
      <c r="E81" s="102">
        <f>SUM(F81,AQ81)</f>
        <v>2612996</v>
      </c>
      <c r="F81" s="102">
        <f t="shared" si="104"/>
        <v>0</v>
      </c>
      <c r="G81" s="102">
        <f>[1]Свод_расходов!G77</f>
        <v>0</v>
      </c>
      <c r="H81" s="102">
        <f>[1]Свод_расходов!H77</f>
        <v>0</v>
      </c>
      <c r="I81" s="102">
        <f t="shared" si="113"/>
        <v>0</v>
      </c>
      <c r="J81" s="102">
        <f>[1]Свод_расходов!J77</f>
        <v>0</v>
      </c>
      <c r="K81" s="102">
        <f>[1]Свод_расходов!K77</f>
        <v>0</v>
      </c>
      <c r="L81" s="102">
        <f>[1]Свод_расходов!L77</f>
        <v>0</v>
      </c>
      <c r="M81" s="102">
        <f>[1]Свод_расходов!M77</f>
        <v>0</v>
      </c>
      <c r="N81" s="102">
        <f>[1]Свод_расходов!N77</f>
        <v>0</v>
      </c>
      <c r="O81" s="102">
        <f>[1]Свод_расходов!O77</f>
        <v>0</v>
      </c>
      <c r="P81" s="102">
        <f t="shared" si="114"/>
        <v>0</v>
      </c>
      <c r="Q81" s="102">
        <f>[1]Свод_расходов!Q77</f>
        <v>0</v>
      </c>
      <c r="R81" s="102">
        <f>[1]Свод_расходов!R77</f>
        <v>0</v>
      </c>
      <c r="S81" s="102">
        <f>[1]Свод_расходов!S77</f>
        <v>0</v>
      </c>
      <c r="T81" s="102">
        <f>[1]Свод_расходов!T77</f>
        <v>0</v>
      </c>
      <c r="U81" s="102">
        <f t="shared" si="115"/>
        <v>0</v>
      </c>
      <c r="V81" s="102">
        <f>[1]Свод_расходов!V77</f>
        <v>0</v>
      </c>
      <c r="W81" s="102">
        <f>[1]Свод_расходов!W77</f>
        <v>0</v>
      </c>
      <c r="X81" s="102">
        <f>[1]Свод_расходов!X77</f>
        <v>0</v>
      </c>
      <c r="Y81" s="102">
        <f>[1]Свод_расходов!Y77</f>
        <v>0</v>
      </c>
      <c r="Z81" s="102">
        <f>[1]Свод_расходов!Z77</f>
        <v>0</v>
      </c>
      <c r="AA81" s="102">
        <f>[1]Свод_расходов!AA77</f>
        <v>0</v>
      </c>
      <c r="AB81" s="102">
        <f>[1]Свод_расходов!AB77</f>
        <v>0</v>
      </c>
      <c r="AC81" s="102">
        <f>[1]Свод_расходов!AC77</f>
        <v>0</v>
      </c>
      <c r="AD81" s="102">
        <f t="shared" si="116"/>
        <v>0</v>
      </c>
      <c r="AE81" s="102">
        <f>[1]Свод_расходов!AE77</f>
        <v>0</v>
      </c>
      <c r="AF81" s="102">
        <f>[1]Свод_расходов!AF77</f>
        <v>0</v>
      </c>
      <c r="AG81" s="102">
        <f>SUM(AH81:AP81)</f>
        <v>0</v>
      </c>
      <c r="AH81" s="102">
        <f>[1]Свод_расходов!AH77</f>
        <v>0</v>
      </c>
      <c r="AI81" s="102">
        <f>[1]Свод_расходов!AI77</f>
        <v>0</v>
      </c>
      <c r="AJ81" s="102">
        <f>[1]Свод_расходов!AJ77</f>
        <v>0</v>
      </c>
      <c r="AK81" s="102">
        <f>[1]Свод_расходов!AK77</f>
        <v>0</v>
      </c>
      <c r="AL81" s="102">
        <f>[1]Свод_расходов!AL77</f>
        <v>0</v>
      </c>
      <c r="AM81" s="102">
        <f>[1]Свод_расходов!AM77</f>
        <v>0</v>
      </c>
      <c r="AN81" s="102">
        <f>[1]Свод_расходов!AN77</f>
        <v>0</v>
      </c>
      <c r="AO81" s="102">
        <f>[1]Свод_расходов!AO77</f>
        <v>0</v>
      </c>
      <c r="AP81" s="102">
        <f>[1]Свод_расходов!AP77</f>
        <v>0</v>
      </c>
      <c r="AQ81" s="102">
        <f t="shared" si="117"/>
        <v>2612996</v>
      </c>
      <c r="AR81" s="102">
        <f t="shared" si="118"/>
        <v>0</v>
      </c>
      <c r="AS81" s="102">
        <f>[1]Свод_расходов!AS77</f>
        <v>0</v>
      </c>
      <c r="AT81" s="102">
        <f>[1]Свод_расходов!AT77</f>
        <v>0</v>
      </c>
      <c r="AU81" s="102">
        <f>[1]Свод_расходов!AU77</f>
        <v>0</v>
      </c>
      <c r="AV81" s="102">
        <f t="shared" si="119"/>
        <v>0</v>
      </c>
      <c r="AW81" s="102">
        <f>[1]Свод_расходов!AW77</f>
        <v>0</v>
      </c>
      <c r="AX81" s="102">
        <f>[1]Свод_расходов!AX77</f>
        <v>0</v>
      </c>
      <c r="AY81" s="102">
        <f>[1]Свод_расходов!AY77</f>
        <v>0</v>
      </c>
      <c r="AZ81" s="102">
        <f t="shared" si="133"/>
        <v>2612996</v>
      </c>
      <c r="BA81" s="102">
        <f>[1]Свод_расходов!BA77</f>
        <v>0</v>
      </c>
      <c r="BB81" s="102">
        <f>[1]Свод_расходов!BB77</f>
        <v>2612996</v>
      </c>
      <c r="BC81" s="102"/>
      <c r="BD81" s="102">
        <f t="shared" ref="BD81:BD83" si="138">BE81+BQ81</f>
        <v>0</v>
      </c>
      <c r="BE81" s="102">
        <f t="shared" ref="BE81:BE83" si="139">BF81+BH81+BL81</f>
        <v>0</v>
      </c>
      <c r="BF81" s="102">
        <f t="shared" ref="BF81:BF83" si="140">BG81</f>
        <v>0</v>
      </c>
      <c r="BG81" s="102"/>
      <c r="BH81" s="102">
        <f t="shared" si="135"/>
        <v>0</v>
      </c>
      <c r="BI81" s="102">
        <f>[1]Свод_расходов!BH77</f>
        <v>0</v>
      </c>
      <c r="BJ81" s="102">
        <f>[1]Свод_расходов!BI77</f>
        <v>0</v>
      </c>
      <c r="BK81" s="102">
        <f>[1]Свод_расходов!BJ77</f>
        <v>0</v>
      </c>
      <c r="BL81" s="102">
        <f t="shared" ref="BL81:BL83" si="141">BM81+BN81+BO81+BP81</f>
        <v>0</v>
      </c>
      <c r="BM81" s="102"/>
      <c r="BN81" s="102">
        <f>[1]Свод_расходов!BK77</f>
        <v>0</v>
      </c>
      <c r="BO81" s="102"/>
      <c r="BP81" s="102"/>
      <c r="BQ81" s="104">
        <f>[1]Свод_расходов!BL77</f>
        <v>0</v>
      </c>
    </row>
    <row r="82" spans="1:69" x14ac:dyDescent="0.2">
      <c r="A82" s="101"/>
      <c r="B82" s="102" t="s">
        <v>329</v>
      </c>
      <c r="C82" s="105" t="s">
        <v>331</v>
      </c>
      <c r="D82" s="102">
        <f>SUM(E82,BE82)</f>
        <v>228338</v>
      </c>
      <c r="E82" s="102">
        <f>SUM(F82,AQ82)</f>
        <v>228338</v>
      </c>
      <c r="F82" s="102">
        <f t="shared" si="104"/>
        <v>0</v>
      </c>
      <c r="G82" s="102">
        <f>[1]Свод_расходов!G78</f>
        <v>0</v>
      </c>
      <c r="H82" s="102">
        <f>[1]Свод_расходов!H78</f>
        <v>0</v>
      </c>
      <c r="I82" s="102">
        <f t="shared" si="113"/>
        <v>0</v>
      </c>
      <c r="J82" s="102">
        <f>[1]Свод_расходов!J78</f>
        <v>0</v>
      </c>
      <c r="K82" s="102">
        <f>[1]Свод_расходов!K78</f>
        <v>0</v>
      </c>
      <c r="L82" s="102">
        <f>[1]Свод_расходов!L78</f>
        <v>0</v>
      </c>
      <c r="M82" s="102">
        <f>[1]Свод_расходов!M78</f>
        <v>0</v>
      </c>
      <c r="N82" s="102">
        <f>[1]Свод_расходов!N78</f>
        <v>0</v>
      </c>
      <c r="O82" s="102">
        <f>[1]Свод_расходов!O78</f>
        <v>0</v>
      </c>
      <c r="P82" s="102">
        <f t="shared" si="114"/>
        <v>0</v>
      </c>
      <c r="Q82" s="102">
        <f>[1]Свод_расходов!Q78</f>
        <v>0</v>
      </c>
      <c r="R82" s="102">
        <f>[1]Свод_расходов!R78</f>
        <v>0</v>
      </c>
      <c r="S82" s="102">
        <f>[1]Свод_расходов!S78</f>
        <v>0</v>
      </c>
      <c r="T82" s="102">
        <f>[1]Свод_расходов!T78</f>
        <v>0</v>
      </c>
      <c r="U82" s="102">
        <f t="shared" si="115"/>
        <v>0</v>
      </c>
      <c r="V82" s="102">
        <f>[1]Свод_расходов!V78</f>
        <v>0</v>
      </c>
      <c r="W82" s="102">
        <f>[1]Свод_расходов!W78</f>
        <v>0</v>
      </c>
      <c r="X82" s="102">
        <f>[1]Свод_расходов!X78</f>
        <v>0</v>
      </c>
      <c r="Y82" s="102">
        <f>[1]Свод_расходов!Y78</f>
        <v>0</v>
      </c>
      <c r="Z82" s="102">
        <f>[1]Свод_расходов!Z78</f>
        <v>0</v>
      </c>
      <c r="AA82" s="102">
        <f>[1]Свод_расходов!AA78</f>
        <v>0</v>
      </c>
      <c r="AB82" s="102">
        <f>[1]Свод_расходов!AB78</f>
        <v>0</v>
      </c>
      <c r="AC82" s="102">
        <f>[1]Свод_расходов!AC78</f>
        <v>0</v>
      </c>
      <c r="AD82" s="102">
        <f t="shared" si="116"/>
        <v>0</v>
      </c>
      <c r="AE82" s="102">
        <f>[1]Свод_расходов!AE78</f>
        <v>0</v>
      </c>
      <c r="AF82" s="102">
        <f>[1]Свод_расходов!AF78</f>
        <v>0</v>
      </c>
      <c r="AG82" s="102">
        <f>SUM(AH82:AP82)</f>
        <v>0</v>
      </c>
      <c r="AH82" s="102">
        <f>[1]Свод_расходов!AH78</f>
        <v>0</v>
      </c>
      <c r="AI82" s="102">
        <f>[1]Свод_расходов!AI78</f>
        <v>0</v>
      </c>
      <c r="AJ82" s="102">
        <f>[1]Свод_расходов!AJ78</f>
        <v>0</v>
      </c>
      <c r="AK82" s="102">
        <f>[1]Свод_расходов!AK78</f>
        <v>0</v>
      </c>
      <c r="AL82" s="102">
        <f>[1]Свод_расходов!AL78</f>
        <v>0</v>
      </c>
      <c r="AM82" s="102">
        <f>[1]Свод_расходов!AM78</f>
        <v>0</v>
      </c>
      <c r="AN82" s="102">
        <f>[1]Свод_расходов!AN78</f>
        <v>0</v>
      </c>
      <c r="AO82" s="102">
        <f>[1]Свод_расходов!AO78</f>
        <v>0</v>
      </c>
      <c r="AP82" s="102">
        <f>[1]Свод_расходов!AP78</f>
        <v>0</v>
      </c>
      <c r="AQ82" s="102">
        <f t="shared" si="117"/>
        <v>228338</v>
      </c>
      <c r="AR82" s="102">
        <f t="shared" si="118"/>
        <v>0</v>
      </c>
      <c r="AS82" s="102">
        <f>[1]Свод_расходов!AS78</f>
        <v>0</v>
      </c>
      <c r="AT82" s="102">
        <f>[1]Свод_расходов!AT78</f>
        <v>0</v>
      </c>
      <c r="AU82" s="102">
        <f>[1]Свод_расходов!AU78</f>
        <v>0</v>
      </c>
      <c r="AV82" s="102">
        <f t="shared" si="119"/>
        <v>0</v>
      </c>
      <c r="AW82" s="102">
        <f>[1]Свод_расходов!AW78</f>
        <v>0</v>
      </c>
      <c r="AX82" s="102">
        <f>[1]Свод_расходов!AX78</f>
        <v>0</v>
      </c>
      <c r="AY82" s="102">
        <f>[1]Свод_расходов!AY78</f>
        <v>0</v>
      </c>
      <c r="AZ82" s="102">
        <f t="shared" si="133"/>
        <v>228338</v>
      </c>
      <c r="BA82" s="102">
        <f>[1]Свод_расходов!BA78</f>
        <v>0</v>
      </c>
      <c r="BB82" s="102">
        <f>[1]Свод_расходов!BB78</f>
        <v>228338</v>
      </c>
      <c r="BC82" s="102"/>
      <c r="BD82" s="102">
        <f t="shared" si="138"/>
        <v>0</v>
      </c>
      <c r="BE82" s="102">
        <f t="shared" si="139"/>
        <v>0</v>
      </c>
      <c r="BF82" s="102">
        <f t="shared" si="140"/>
        <v>0</v>
      </c>
      <c r="BG82" s="102"/>
      <c r="BH82" s="102">
        <f t="shared" si="135"/>
        <v>0</v>
      </c>
      <c r="BI82" s="102">
        <f>[1]Свод_расходов!BH78</f>
        <v>0</v>
      </c>
      <c r="BJ82" s="102">
        <f>[1]Свод_расходов!BI78</f>
        <v>0</v>
      </c>
      <c r="BK82" s="102">
        <f>[1]Свод_расходов!BJ78</f>
        <v>0</v>
      </c>
      <c r="BL82" s="102">
        <f t="shared" si="141"/>
        <v>0</v>
      </c>
      <c r="BM82" s="102"/>
      <c r="BN82" s="102">
        <f>[1]Свод_расходов!BK78</f>
        <v>0</v>
      </c>
      <c r="BO82" s="102"/>
      <c r="BP82" s="102"/>
      <c r="BQ82" s="104">
        <f>[1]Свод_расходов!BL78</f>
        <v>0</v>
      </c>
    </row>
    <row r="83" spans="1:69" ht="25.5" x14ac:dyDescent="0.2">
      <c r="A83" s="101"/>
      <c r="B83" s="126">
        <v>131</v>
      </c>
      <c r="C83" s="113" t="s">
        <v>332</v>
      </c>
      <c r="D83" s="102">
        <f>SUM(E83,BE83)</f>
        <v>69840</v>
      </c>
      <c r="E83" s="102">
        <f>SUM(F83,AQ83)</f>
        <v>69840</v>
      </c>
      <c r="F83" s="102">
        <f t="shared" si="104"/>
        <v>0</v>
      </c>
      <c r="G83" s="102">
        <f>[1]Свод_расходов!G79</f>
        <v>0</v>
      </c>
      <c r="H83" s="102">
        <f>[1]Свод_расходов!H79</f>
        <v>0</v>
      </c>
      <c r="I83" s="102">
        <f t="shared" ref="I83" si="142">SUM(J83:O83)</f>
        <v>0</v>
      </c>
      <c r="J83" s="102">
        <f>[1]Свод_расходов!J79</f>
        <v>0</v>
      </c>
      <c r="K83" s="102">
        <f>[1]Свод_расходов!K79</f>
        <v>0</v>
      </c>
      <c r="L83" s="102">
        <f>[1]Свод_расходов!L79</f>
        <v>0</v>
      </c>
      <c r="M83" s="102">
        <f>[1]Свод_расходов!M79</f>
        <v>0</v>
      </c>
      <c r="N83" s="102">
        <f>[1]Свод_расходов!N79</f>
        <v>0</v>
      </c>
      <c r="O83" s="102">
        <f>[1]Свод_расходов!O79</f>
        <v>0</v>
      </c>
      <c r="P83" s="102">
        <f t="shared" si="114"/>
        <v>0</v>
      </c>
      <c r="Q83" s="102">
        <f>[1]Свод_расходов!Q79</f>
        <v>0</v>
      </c>
      <c r="R83" s="102">
        <f>[1]Свод_расходов!R79</f>
        <v>0</v>
      </c>
      <c r="S83" s="102">
        <f>[1]Свод_расходов!S79</f>
        <v>0</v>
      </c>
      <c r="T83" s="102">
        <f>[1]Свод_расходов!T79</f>
        <v>0</v>
      </c>
      <c r="U83" s="102">
        <f t="shared" si="115"/>
        <v>0</v>
      </c>
      <c r="V83" s="102">
        <f>[1]Свод_расходов!V79</f>
        <v>0</v>
      </c>
      <c r="W83" s="102">
        <f>[1]Свод_расходов!W79</f>
        <v>0</v>
      </c>
      <c r="X83" s="102">
        <f>[1]Свод_расходов!X79</f>
        <v>0</v>
      </c>
      <c r="Y83" s="102">
        <f>[1]Свод_расходов!Y79</f>
        <v>0</v>
      </c>
      <c r="Z83" s="102">
        <f>[1]Свод_расходов!Z79</f>
        <v>0</v>
      </c>
      <c r="AA83" s="102">
        <f>[1]Свод_расходов!AA79</f>
        <v>0</v>
      </c>
      <c r="AB83" s="102">
        <f>[1]Свод_расходов!AB79</f>
        <v>0</v>
      </c>
      <c r="AC83" s="102">
        <f>[1]Свод_расходов!AC79</f>
        <v>0</v>
      </c>
      <c r="AD83" s="102">
        <f t="shared" si="116"/>
        <v>0</v>
      </c>
      <c r="AE83" s="102">
        <f>[1]Свод_расходов!AE79</f>
        <v>0</v>
      </c>
      <c r="AF83" s="102">
        <f>[1]Свод_расходов!AF79</f>
        <v>0</v>
      </c>
      <c r="AG83" s="102">
        <f>SUM(AH83:AP83)</f>
        <v>0</v>
      </c>
      <c r="AH83" s="102">
        <f>[1]Свод_расходов!AH79</f>
        <v>0</v>
      </c>
      <c r="AI83" s="102">
        <f>[1]Свод_расходов!AI79</f>
        <v>0</v>
      </c>
      <c r="AJ83" s="102">
        <f>[1]Свод_расходов!AJ79</f>
        <v>0</v>
      </c>
      <c r="AK83" s="102">
        <f>[1]Свод_расходов!AK79</f>
        <v>0</v>
      </c>
      <c r="AL83" s="102">
        <f>[1]Свод_расходов!AL79</f>
        <v>0</v>
      </c>
      <c r="AM83" s="102">
        <f>[1]Свод_расходов!AM79</f>
        <v>0</v>
      </c>
      <c r="AN83" s="102">
        <f>[1]Свод_расходов!AN79</f>
        <v>0</v>
      </c>
      <c r="AO83" s="102">
        <f>[1]Свод_расходов!AO79</f>
        <v>0</v>
      </c>
      <c r="AP83" s="102">
        <f>[1]Свод_расходов!AP79</f>
        <v>0</v>
      </c>
      <c r="AQ83" s="102">
        <f t="shared" si="117"/>
        <v>69840</v>
      </c>
      <c r="AR83" s="102">
        <f t="shared" si="118"/>
        <v>0</v>
      </c>
      <c r="AS83" s="102">
        <f>[1]Свод_расходов!AS79</f>
        <v>0</v>
      </c>
      <c r="AT83" s="102">
        <f>[1]Свод_расходов!AT79</f>
        <v>0</v>
      </c>
      <c r="AU83" s="102">
        <f>[1]Свод_расходов!AU79</f>
        <v>0</v>
      </c>
      <c r="AV83" s="102">
        <f t="shared" si="119"/>
        <v>0</v>
      </c>
      <c r="AW83" s="102">
        <f>[1]Свод_расходов!AW79</f>
        <v>0</v>
      </c>
      <c r="AX83" s="102">
        <f>[1]Свод_расходов!AX79</f>
        <v>0</v>
      </c>
      <c r="AY83" s="102">
        <f>[1]Свод_расходов!AY79</f>
        <v>0</v>
      </c>
      <c r="AZ83" s="102">
        <f t="shared" si="133"/>
        <v>69840</v>
      </c>
      <c r="BA83" s="102">
        <f>[1]Свод_расходов!BA79</f>
        <v>0</v>
      </c>
      <c r="BB83" s="102">
        <f>[1]Свод_расходов!BB79</f>
        <v>69840</v>
      </c>
      <c r="BC83" s="102"/>
      <c r="BD83" s="102">
        <f t="shared" si="138"/>
        <v>0</v>
      </c>
      <c r="BE83" s="102">
        <f t="shared" si="139"/>
        <v>0</v>
      </c>
      <c r="BF83" s="102">
        <f t="shared" si="140"/>
        <v>0</v>
      </c>
      <c r="BG83" s="102"/>
      <c r="BH83" s="102">
        <f t="shared" si="135"/>
        <v>0</v>
      </c>
      <c r="BI83" s="102">
        <f>[1]Свод_расходов!BH79</f>
        <v>0</v>
      </c>
      <c r="BJ83" s="102">
        <f>[1]Свод_расходов!BI79</f>
        <v>0</v>
      </c>
      <c r="BK83" s="102">
        <f>[1]Свод_расходов!BJ79</f>
        <v>0</v>
      </c>
      <c r="BL83" s="102">
        <f t="shared" si="141"/>
        <v>0</v>
      </c>
      <c r="BM83" s="102"/>
      <c r="BN83" s="102">
        <f>[1]Свод_расходов!BK79</f>
        <v>0</v>
      </c>
      <c r="BO83" s="102"/>
      <c r="BP83" s="102"/>
      <c r="BQ83" s="104">
        <f>[1]Свод_расходов!BL79</f>
        <v>0</v>
      </c>
    </row>
    <row r="84" spans="1:69" ht="25.5" x14ac:dyDescent="0.2">
      <c r="A84" s="97" t="s">
        <v>109</v>
      </c>
      <c r="B84" s="98"/>
      <c r="C84" s="127" t="s">
        <v>110</v>
      </c>
      <c r="D84" s="98">
        <f>D85</f>
        <v>3452961</v>
      </c>
      <c r="E84" s="98">
        <f t="shared" ref="E84:BQ84" si="143">E85</f>
        <v>3452961</v>
      </c>
      <c r="F84" s="98">
        <f t="shared" si="143"/>
        <v>3452961</v>
      </c>
      <c r="G84" s="98">
        <f t="shared" si="143"/>
        <v>0</v>
      </c>
      <c r="H84" s="98">
        <f t="shared" si="143"/>
        <v>0</v>
      </c>
      <c r="I84" s="98">
        <f t="shared" si="143"/>
        <v>0</v>
      </c>
      <c r="J84" s="98">
        <f t="shared" si="143"/>
        <v>0</v>
      </c>
      <c r="K84" s="98">
        <f t="shared" si="143"/>
        <v>0</v>
      </c>
      <c r="L84" s="98">
        <f t="shared" si="143"/>
        <v>0</v>
      </c>
      <c r="M84" s="98">
        <f t="shared" si="143"/>
        <v>0</v>
      </c>
      <c r="N84" s="98">
        <f t="shared" si="143"/>
        <v>0</v>
      </c>
      <c r="O84" s="98">
        <f t="shared" si="143"/>
        <v>0</v>
      </c>
      <c r="P84" s="98">
        <f t="shared" si="143"/>
        <v>0</v>
      </c>
      <c r="Q84" s="98">
        <f t="shared" si="143"/>
        <v>0</v>
      </c>
      <c r="R84" s="98">
        <f t="shared" si="143"/>
        <v>0</v>
      </c>
      <c r="S84" s="98">
        <f t="shared" si="143"/>
        <v>0</v>
      </c>
      <c r="T84" s="98">
        <f t="shared" si="143"/>
        <v>0</v>
      </c>
      <c r="U84" s="98">
        <f t="shared" si="143"/>
        <v>3452961</v>
      </c>
      <c r="V84" s="98">
        <f t="shared" si="143"/>
        <v>0</v>
      </c>
      <c r="W84" s="98">
        <f t="shared" si="143"/>
        <v>0</v>
      </c>
      <c r="X84" s="98">
        <f t="shared" si="143"/>
        <v>0</v>
      </c>
      <c r="Y84" s="98">
        <f t="shared" si="143"/>
        <v>0</v>
      </c>
      <c r="Z84" s="98">
        <f t="shared" si="143"/>
        <v>0</v>
      </c>
      <c r="AA84" s="98">
        <f t="shared" si="143"/>
        <v>0</v>
      </c>
      <c r="AB84" s="98">
        <f t="shared" si="143"/>
        <v>3452961</v>
      </c>
      <c r="AC84" s="98">
        <f t="shared" si="143"/>
        <v>0</v>
      </c>
      <c r="AD84" s="98">
        <f t="shared" si="143"/>
        <v>0</v>
      </c>
      <c r="AE84" s="98">
        <f t="shared" si="143"/>
        <v>0</v>
      </c>
      <c r="AF84" s="98">
        <f t="shared" si="143"/>
        <v>0</v>
      </c>
      <c r="AG84" s="98">
        <f t="shared" si="143"/>
        <v>0</v>
      </c>
      <c r="AH84" s="98">
        <f t="shared" si="143"/>
        <v>0</v>
      </c>
      <c r="AI84" s="98">
        <f t="shared" si="143"/>
        <v>0</v>
      </c>
      <c r="AJ84" s="98">
        <f t="shared" si="143"/>
        <v>0</v>
      </c>
      <c r="AK84" s="98">
        <f t="shared" si="143"/>
        <v>0</v>
      </c>
      <c r="AL84" s="98">
        <f t="shared" si="143"/>
        <v>0</v>
      </c>
      <c r="AM84" s="98">
        <f t="shared" si="143"/>
        <v>0</v>
      </c>
      <c r="AN84" s="98">
        <f t="shared" si="143"/>
        <v>0</v>
      </c>
      <c r="AO84" s="98">
        <f t="shared" si="143"/>
        <v>0</v>
      </c>
      <c r="AP84" s="98">
        <f t="shared" si="143"/>
        <v>0</v>
      </c>
      <c r="AQ84" s="98">
        <f t="shared" si="143"/>
        <v>0</v>
      </c>
      <c r="AR84" s="98">
        <f t="shared" si="143"/>
        <v>0</v>
      </c>
      <c r="AS84" s="98">
        <f t="shared" si="143"/>
        <v>0</v>
      </c>
      <c r="AT84" s="98">
        <f t="shared" si="143"/>
        <v>0</v>
      </c>
      <c r="AU84" s="98">
        <f t="shared" si="143"/>
        <v>0</v>
      </c>
      <c r="AV84" s="98">
        <f t="shared" si="143"/>
        <v>0</v>
      </c>
      <c r="AW84" s="98">
        <f t="shared" si="143"/>
        <v>0</v>
      </c>
      <c r="AX84" s="98">
        <f t="shared" si="143"/>
        <v>0</v>
      </c>
      <c r="AY84" s="98">
        <f t="shared" si="143"/>
        <v>0</v>
      </c>
      <c r="AZ84" s="98">
        <f t="shared" si="143"/>
        <v>0</v>
      </c>
      <c r="BA84" s="98">
        <f t="shared" si="143"/>
        <v>0</v>
      </c>
      <c r="BB84" s="98">
        <f t="shared" si="143"/>
        <v>0</v>
      </c>
      <c r="BC84" s="98"/>
      <c r="BD84" s="98">
        <f t="shared" si="143"/>
        <v>0</v>
      </c>
      <c r="BE84" s="98">
        <f t="shared" si="143"/>
        <v>0</v>
      </c>
      <c r="BF84" s="98">
        <f t="shared" si="143"/>
        <v>0</v>
      </c>
      <c r="BG84" s="98">
        <f t="shared" si="143"/>
        <v>0</v>
      </c>
      <c r="BH84" s="98">
        <f t="shared" si="143"/>
        <v>0</v>
      </c>
      <c r="BI84" s="98">
        <f t="shared" si="143"/>
        <v>0</v>
      </c>
      <c r="BJ84" s="98">
        <f t="shared" si="143"/>
        <v>0</v>
      </c>
      <c r="BK84" s="98">
        <f t="shared" si="143"/>
        <v>0</v>
      </c>
      <c r="BL84" s="98">
        <f t="shared" si="143"/>
        <v>0</v>
      </c>
      <c r="BM84" s="98">
        <f t="shared" si="143"/>
        <v>0</v>
      </c>
      <c r="BN84" s="98">
        <f t="shared" si="143"/>
        <v>0</v>
      </c>
      <c r="BO84" s="98">
        <f t="shared" si="143"/>
        <v>0</v>
      </c>
      <c r="BP84" s="98">
        <f t="shared" si="143"/>
        <v>0</v>
      </c>
      <c r="BQ84" s="100">
        <f t="shared" si="143"/>
        <v>0</v>
      </c>
    </row>
    <row r="85" spans="1:69" ht="25.5" x14ac:dyDescent="0.2">
      <c r="A85" s="101"/>
      <c r="B85" s="102">
        <v>131</v>
      </c>
      <c r="C85" s="115" t="s">
        <v>110</v>
      </c>
      <c r="D85" s="102">
        <f>SUM(E85,BE85)</f>
        <v>3452961</v>
      </c>
      <c r="E85" s="102">
        <f>SUM(F85,AQ85)</f>
        <v>3452961</v>
      </c>
      <c r="F85" s="102">
        <f t="shared" si="104"/>
        <v>3452961</v>
      </c>
      <c r="G85" s="102">
        <f>[1]Свод_расходов!G81</f>
        <v>0</v>
      </c>
      <c r="H85" s="102">
        <f>[1]Свод_расходов!H81</f>
        <v>0</v>
      </c>
      <c r="I85" s="102">
        <f t="shared" si="113"/>
        <v>0</v>
      </c>
      <c r="J85" s="102">
        <f>[1]Свод_расходов!J81</f>
        <v>0</v>
      </c>
      <c r="K85" s="102">
        <f>[1]Свод_расходов!K81</f>
        <v>0</v>
      </c>
      <c r="L85" s="102">
        <f>[1]Свод_расходов!L81</f>
        <v>0</v>
      </c>
      <c r="M85" s="102">
        <f>[1]Свод_расходов!M81</f>
        <v>0</v>
      </c>
      <c r="N85" s="102">
        <f>[1]Свод_расходов!N81</f>
        <v>0</v>
      </c>
      <c r="O85" s="102">
        <f>[1]Свод_расходов!O81</f>
        <v>0</v>
      </c>
      <c r="P85" s="102">
        <f t="shared" si="114"/>
        <v>0</v>
      </c>
      <c r="Q85" s="102">
        <f>[1]Свод_расходов!Q81</f>
        <v>0</v>
      </c>
      <c r="R85" s="102">
        <f>[1]Свод_расходов!R81</f>
        <v>0</v>
      </c>
      <c r="S85" s="102">
        <f>[1]Свод_расходов!S81</f>
        <v>0</v>
      </c>
      <c r="T85" s="102">
        <f>[1]Свод_расходов!T81</f>
        <v>0</v>
      </c>
      <c r="U85" s="102">
        <f t="shared" si="115"/>
        <v>3452961</v>
      </c>
      <c r="V85" s="102">
        <f>[1]Свод_расходов!V81</f>
        <v>0</v>
      </c>
      <c r="W85" s="102">
        <f>[1]Свод_расходов!W81</f>
        <v>0</v>
      </c>
      <c r="X85" s="102">
        <f>[1]Свод_расходов!X81</f>
        <v>0</v>
      </c>
      <c r="Y85" s="102">
        <f>[1]Свод_расходов!Y81</f>
        <v>0</v>
      </c>
      <c r="Z85" s="102">
        <f>[1]Свод_расходов!Z81</f>
        <v>0</v>
      </c>
      <c r="AA85" s="102">
        <f>[1]Свод_расходов!AA81</f>
        <v>0</v>
      </c>
      <c r="AB85" s="102">
        <f>[1]Свод_расходов!AB81</f>
        <v>3452961</v>
      </c>
      <c r="AC85" s="102">
        <f>[1]Свод_расходов!AC81</f>
        <v>0</v>
      </c>
      <c r="AD85" s="102">
        <f t="shared" si="116"/>
        <v>0</v>
      </c>
      <c r="AE85" s="102">
        <f>[1]Свод_расходов!AE81</f>
        <v>0</v>
      </c>
      <c r="AF85" s="102">
        <f>[1]Свод_расходов!AF81</f>
        <v>0</v>
      </c>
      <c r="AG85" s="102">
        <f>SUM(AH85:AP85)</f>
        <v>0</v>
      </c>
      <c r="AH85" s="102">
        <f>[1]Свод_расходов!AH81</f>
        <v>0</v>
      </c>
      <c r="AI85" s="102">
        <f>[1]Свод_расходов!AI81</f>
        <v>0</v>
      </c>
      <c r="AJ85" s="102">
        <f>[1]Свод_расходов!AJ81</f>
        <v>0</v>
      </c>
      <c r="AK85" s="102">
        <f>[1]Свод_расходов!AK81</f>
        <v>0</v>
      </c>
      <c r="AL85" s="102">
        <f>[1]Свод_расходов!AL81</f>
        <v>0</v>
      </c>
      <c r="AM85" s="102">
        <f>[1]Свод_расходов!AM81</f>
        <v>0</v>
      </c>
      <c r="AN85" s="102">
        <f>[1]Свод_расходов!AN81</f>
        <v>0</v>
      </c>
      <c r="AO85" s="102">
        <f>[1]Свод_расходов!AO81</f>
        <v>0</v>
      </c>
      <c r="AP85" s="102">
        <f>[1]Свод_расходов!AP81</f>
        <v>0</v>
      </c>
      <c r="AQ85" s="102">
        <f t="shared" si="117"/>
        <v>0</v>
      </c>
      <c r="AR85" s="102">
        <f t="shared" si="118"/>
        <v>0</v>
      </c>
      <c r="AS85" s="102">
        <f>[1]Свод_расходов!AS81</f>
        <v>0</v>
      </c>
      <c r="AT85" s="102">
        <f>[1]Свод_расходов!AT81</f>
        <v>0</v>
      </c>
      <c r="AU85" s="102">
        <f>[1]Свод_расходов!AU81</f>
        <v>0</v>
      </c>
      <c r="AV85" s="102">
        <f t="shared" si="119"/>
        <v>0</v>
      </c>
      <c r="AW85" s="102">
        <f>[1]Свод_расходов!AW81</f>
        <v>0</v>
      </c>
      <c r="AX85" s="102">
        <f>[1]Свод_расходов!AX81</f>
        <v>0</v>
      </c>
      <c r="AY85" s="102">
        <f>[1]Свод_расходов!AY81</f>
        <v>0</v>
      </c>
      <c r="AZ85" s="102">
        <f t="shared" si="133"/>
        <v>0</v>
      </c>
      <c r="BA85" s="102">
        <f>[1]Свод_расходов!BA81</f>
        <v>0</v>
      </c>
      <c r="BB85" s="102">
        <f>[1]Свод_расходов!BB81</f>
        <v>0</v>
      </c>
      <c r="BC85" s="102"/>
      <c r="BD85" s="102">
        <f t="shared" ref="BD85" si="144">BE85+BQ85</f>
        <v>0</v>
      </c>
      <c r="BE85" s="102">
        <f>BF85+BH85+BL85</f>
        <v>0</v>
      </c>
      <c r="BF85" s="102">
        <f>BG85</f>
        <v>0</v>
      </c>
      <c r="BG85" s="102"/>
      <c r="BH85" s="102">
        <f t="shared" si="135"/>
        <v>0</v>
      </c>
      <c r="BI85" s="102">
        <f>[1]Свод_расходов!BH81</f>
        <v>0</v>
      </c>
      <c r="BJ85" s="102">
        <f>[1]Свод_расходов!BI81</f>
        <v>0</v>
      </c>
      <c r="BK85" s="102">
        <f>[1]Свод_расходов!BJ81</f>
        <v>0</v>
      </c>
      <c r="BL85" s="102">
        <f>BM85+BN85+BO85+BP85</f>
        <v>0</v>
      </c>
      <c r="BM85" s="102"/>
      <c r="BN85" s="102">
        <f>[1]Свод_расходов!BK81</f>
        <v>0</v>
      </c>
      <c r="BO85" s="102"/>
      <c r="BP85" s="102"/>
      <c r="BQ85" s="104">
        <f>[1]Свод_расходов!BL81</f>
        <v>0</v>
      </c>
    </row>
    <row r="86" spans="1:69" x14ac:dyDescent="0.2">
      <c r="A86" s="97" t="s">
        <v>111</v>
      </c>
      <c r="B86" s="98"/>
      <c r="C86" s="99" t="s">
        <v>112</v>
      </c>
      <c r="D86" s="98">
        <f>D87</f>
        <v>175664</v>
      </c>
      <c r="E86" s="98">
        <f t="shared" ref="E86:BQ87" si="145">E87</f>
        <v>0</v>
      </c>
      <c r="F86" s="98">
        <f t="shared" si="145"/>
        <v>0</v>
      </c>
      <c r="G86" s="98">
        <f t="shared" si="145"/>
        <v>0</v>
      </c>
      <c r="H86" s="98">
        <f t="shared" si="145"/>
        <v>0</v>
      </c>
      <c r="I86" s="98">
        <f t="shared" si="145"/>
        <v>0</v>
      </c>
      <c r="J86" s="98">
        <f t="shared" si="145"/>
        <v>0</v>
      </c>
      <c r="K86" s="98">
        <f t="shared" si="145"/>
        <v>0</v>
      </c>
      <c r="L86" s="98">
        <f t="shared" si="145"/>
        <v>0</v>
      </c>
      <c r="M86" s="98">
        <f t="shared" si="145"/>
        <v>0</v>
      </c>
      <c r="N86" s="98">
        <f t="shared" si="145"/>
        <v>0</v>
      </c>
      <c r="O86" s="98">
        <f t="shared" si="145"/>
        <v>0</v>
      </c>
      <c r="P86" s="98">
        <f t="shared" si="145"/>
        <v>0</v>
      </c>
      <c r="Q86" s="98">
        <f t="shared" si="145"/>
        <v>0</v>
      </c>
      <c r="R86" s="98">
        <f t="shared" si="145"/>
        <v>0</v>
      </c>
      <c r="S86" s="98">
        <f t="shared" si="145"/>
        <v>0</v>
      </c>
      <c r="T86" s="98">
        <f t="shared" si="145"/>
        <v>0</v>
      </c>
      <c r="U86" s="98">
        <f t="shared" si="145"/>
        <v>0</v>
      </c>
      <c r="V86" s="98">
        <f t="shared" si="145"/>
        <v>0</v>
      </c>
      <c r="W86" s="98">
        <f t="shared" si="145"/>
        <v>0</v>
      </c>
      <c r="X86" s="98">
        <f t="shared" si="145"/>
        <v>0</v>
      </c>
      <c r="Y86" s="98">
        <f t="shared" si="145"/>
        <v>0</v>
      </c>
      <c r="Z86" s="98">
        <f t="shared" si="145"/>
        <v>0</v>
      </c>
      <c r="AA86" s="98">
        <f t="shared" si="145"/>
        <v>0</v>
      </c>
      <c r="AB86" s="98">
        <f t="shared" si="145"/>
        <v>0</v>
      </c>
      <c r="AC86" s="98">
        <f t="shared" si="145"/>
        <v>0</v>
      </c>
      <c r="AD86" s="98">
        <f t="shared" si="145"/>
        <v>0</v>
      </c>
      <c r="AE86" s="98">
        <f t="shared" si="145"/>
        <v>0</v>
      </c>
      <c r="AF86" s="98">
        <f t="shared" si="145"/>
        <v>0</v>
      </c>
      <c r="AG86" s="98">
        <f t="shared" si="145"/>
        <v>0</v>
      </c>
      <c r="AH86" s="98">
        <f t="shared" si="145"/>
        <v>0</v>
      </c>
      <c r="AI86" s="98">
        <f t="shared" si="145"/>
        <v>0</v>
      </c>
      <c r="AJ86" s="98">
        <f t="shared" si="145"/>
        <v>0</v>
      </c>
      <c r="AK86" s="98">
        <f t="shared" si="145"/>
        <v>0</v>
      </c>
      <c r="AL86" s="98">
        <f t="shared" si="145"/>
        <v>0</v>
      </c>
      <c r="AM86" s="98">
        <f t="shared" si="145"/>
        <v>0</v>
      </c>
      <c r="AN86" s="98">
        <f t="shared" si="145"/>
        <v>0</v>
      </c>
      <c r="AO86" s="98">
        <f t="shared" si="145"/>
        <v>0</v>
      </c>
      <c r="AP86" s="98">
        <f t="shared" si="145"/>
        <v>0</v>
      </c>
      <c r="AQ86" s="98">
        <f t="shared" si="145"/>
        <v>0</v>
      </c>
      <c r="AR86" s="98">
        <f t="shared" si="145"/>
        <v>0</v>
      </c>
      <c r="AS86" s="98">
        <f t="shared" si="145"/>
        <v>0</v>
      </c>
      <c r="AT86" s="98">
        <f t="shared" si="145"/>
        <v>0</v>
      </c>
      <c r="AU86" s="98">
        <f t="shared" si="145"/>
        <v>0</v>
      </c>
      <c r="AV86" s="98">
        <f t="shared" si="145"/>
        <v>0</v>
      </c>
      <c r="AW86" s="98">
        <f t="shared" si="145"/>
        <v>0</v>
      </c>
      <c r="AX86" s="98">
        <f t="shared" si="145"/>
        <v>0</v>
      </c>
      <c r="AY86" s="98">
        <f t="shared" si="145"/>
        <v>0</v>
      </c>
      <c r="AZ86" s="98">
        <f t="shared" si="145"/>
        <v>0</v>
      </c>
      <c r="BA86" s="98">
        <f t="shared" si="145"/>
        <v>0</v>
      </c>
      <c r="BB86" s="98">
        <f t="shared" si="145"/>
        <v>0</v>
      </c>
      <c r="BC86" s="98">
        <f t="shared" si="145"/>
        <v>0</v>
      </c>
      <c r="BD86" s="98">
        <f>BD87</f>
        <v>175664</v>
      </c>
      <c r="BE86" s="98">
        <f t="shared" ref="BE86:BQ86" si="146">BE87</f>
        <v>175664</v>
      </c>
      <c r="BF86" s="98">
        <f t="shared" si="146"/>
        <v>0</v>
      </c>
      <c r="BG86" s="98">
        <f t="shared" si="146"/>
        <v>0</v>
      </c>
      <c r="BH86" s="98">
        <f t="shared" si="146"/>
        <v>175664</v>
      </c>
      <c r="BI86" s="98">
        <f t="shared" si="146"/>
        <v>21501</v>
      </c>
      <c r="BJ86" s="98">
        <f t="shared" si="146"/>
        <v>0</v>
      </c>
      <c r="BK86" s="98">
        <f t="shared" si="146"/>
        <v>154163</v>
      </c>
      <c r="BL86" s="98">
        <f t="shared" si="146"/>
        <v>0</v>
      </c>
      <c r="BM86" s="98">
        <f t="shared" si="146"/>
        <v>0</v>
      </c>
      <c r="BN86" s="98">
        <f t="shared" si="146"/>
        <v>0</v>
      </c>
      <c r="BO86" s="98">
        <f t="shared" si="146"/>
        <v>0</v>
      </c>
      <c r="BP86" s="98">
        <f t="shared" si="146"/>
        <v>0</v>
      </c>
      <c r="BQ86" s="100">
        <f t="shared" si="146"/>
        <v>0</v>
      </c>
    </row>
    <row r="87" spans="1:69" x14ac:dyDescent="0.2">
      <c r="A87" s="101" t="s">
        <v>113</v>
      </c>
      <c r="B87" s="102"/>
      <c r="C87" s="105" t="s">
        <v>114</v>
      </c>
      <c r="D87" s="102">
        <f>D88</f>
        <v>175664</v>
      </c>
      <c r="E87" s="102">
        <f t="shared" si="145"/>
        <v>0</v>
      </c>
      <c r="F87" s="102">
        <f t="shared" si="145"/>
        <v>0</v>
      </c>
      <c r="G87" s="102">
        <f t="shared" si="145"/>
        <v>0</v>
      </c>
      <c r="H87" s="102">
        <f t="shared" si="145"/>
        <v>0</v>
      </c>
      <c r="I87" s="102">
        <f t="shared" si="145"/>
        <v>0</v>
      </c>
      <c r="J87" s="102">
        <f t="shared" si="145"/>
        <v>0</v>
      </c>
      <c r="K87" s="102">
        <f t="shared" si="145"/>
        <v>0</v>
      </c>
      <c r="L87" s="102">
        <f t="shared" si="145"/>
        <v>0</v>
      </c>
      <c r="M87" s="102">
        <f t="shared" si="145"/>
        <v>0</v>
      </c>
      <c r="N87" s="102">
        <f t="shared" si="145"/>
        <v>0</v>
      </c>
      <c r="O87" s="102">
        <f t="shared" si="145"/>
        <v>0</v>
      </c>
      <c r="P87" s="102">
        <f t="shared" si="145"/>
        <v>0</v>
      </c>
      <c r="Q87" s="102">
        <f t="shared" si="145"/>
        <v>0</v>
      </c>
      <c r="R87" s="102">
        <f t="shared" si="145"/>
        <v>0</v>
      </c>
      <c r="S87" s="102">
        <f t="shared" si="145"/>
        <v>0</v>
      </c>
      <c r="T87" s="102">
        <f t="shared" si="145"/>
        <v>0</v>
      </c>
      <c r="U87" s="102">
        <f t="shared" si="145"/>
        <v>0</v>
      </c>
      <c r="V87" s="102">
        <f t="shared" si="145"/>
        <v>0</v>
      </c>
      <c r="W87" s="102">
        <f t="shared" si="145"/>
        <v>0</v>
      </c>
      <c r="X87" s="102">
        <f t="shared" si="145"/>
        <v>0</v>
      </c>
      <c r="Y87" s="102">
        <f t="shared" si="145"/>
        <v>0</v>
      </c>
      <c r="Z87" s="102">
        <f t="shared" si="145"/>
        <v>0</v>
      </c>
      <c r="AA87" s="102">
        <f t="shared" si="145"/>
        <v>0</v>
      </c>
      <c r="AB87" s="102">
        <f t="shared" si="145"/>
        <v>0</v>
      </c>
      <c r="AC87" s="102">
        <f t="shared" si="145"/>
        <v>0</v>
      </c>
      <c r="AD87" s="102">
        <f t="shared" si="145"/>
        <v>0</v>
      </c>
      <c r="AE87" s="102">
        <f t="shared" si="145"/>
        <v>0</v>
      </c>
      <c r="AF87" s="102">
        <f t="shared" si="145"/>
        <v>0</v>
      </c>
      <c r="AG87" s="102">
        <f t="shared" si="145"/>
        <v>0</v>
      </c>
      <c r="AH87" s="102">
        <f t="shared" si="145"/>
        <v>0</v>
      </c>
      <c r="AI87" s="102">
        <f t="shared" si="145"/>
        <v>0</v>
      </c>
      <c r="AJ87" s="102">
        <f t="shared" si="145"/>
        <v>0</v>
      </c>
      <c r="AK87" s="102">
        <f t="shared" si="145"/>
        <v>0</v>
      </c>
      <c r="AL87" s="102">
        <f t="shared" si="145"/>
        <v>0</v>
      </c>
      <c r="AM87" s="102">
        <f t="shared" si="145"/>
        <v>0</v>
      </c>
      <c r="AN87" s="102">
        <f t="shared" si="145"/>
        <v>0</v>
      </c>
      <c r="AO87" s="102">
        <f t="shared" si="145"/>
        <v>0</v>
      </c>
      <c r="AP87" s="102">
        <f t="shared" si="145"/>
        <v>0</v>
      </c>
      <c r="AQ87" s="102">
        <f t="shared" si="145"/>
        <v>0</v>
      </c>
      <c r="AR87" s="102">
        <f t="shared" si="145"/>
        <v>0</v>
      </c>
      <c r="AS87" s="102">
        <f t="shared" si="145"/>
        <v>0</v>
      </c>
      <c r="AT87" s="102">
        <f t="shared" si="145"/>
        <v>0</v>
      </c>
      <c r="AU87" s="102">
        <f t="shared" si="145"/>
        <v>0</v>
      </c>
      <c r="AV87" s="102">
        <f t="shared" si="145"/>
        <v>0</v>
      </c>
      <c r="AW87" s="102">
        <f t="shared" si="145"/>
        <v>0</v>
      </c>
      <c r="AX87" s="102">
        <f t="shared" si="145"/>
        <v>0</v>
      </c>
      <c r="AY87" s="102">
        <f t="shared" si="145"/>
        <v>0</v>
      </c>
      <c r="AZ87" s="102">
        <f t="shared" si="145"/>
        <v>0</v>
      </c>
      <c r="BA87" s="102">
        <f t="shared" si="145"/>
        <v>0</v>
      </c>
      <c r="BB87" s="102">
        <f t="shared" si="145"/>
        <v>0</v>
      </c>
      <c r="BC87" s="102">
        <f t="shared" si="145"/>
        <v>0</v>
      </c>
      <c r="BD87" s="102">
        <f>BD88</f>
        <v>175664</v>
      </c>
      <c r="BE87" s="102">
        <f t="shared" si="145"/>
        <v>175664</v>
      </c>
      <c r="BF87" s="102">
        <f t="shared" si="145"/>
        <v>0</v>
      </c>
      <c r="BG87" s="102">
        <f t="shared" si="145"/>
        <v>0</v>
      </c>
      <c r="BH87" s="102">
        <f t="shared" si="145"/>
        <v>175664</v>
      </c>
      <c r="BI87" s="102">
        <f t="shared" si="145"/>
        <v>21501</v>
      </c>
      <c r="BJ87" s="102">
        <f t="shared" si="145"/>
        <v>0</v>
      </c>
      <c r="BK87" s="102">
        <f t="shared" si="145"/>
        <v>154163</v>
      </c>
      <c r="BL87" s="102">
        <f t="shared" si="145"/>
        <v>0</v>
      </c>
      <c r="BM87" s="102">
        <f t="shared" si="145"/>
        <v>0</v>
      </c>
      <c r="BN87" s="102">
        <f t="shared" si="145"/>
        <v>0</v>
      </c>
      <c r="BO87" s="102">
        <f t="shared" si="145"/>
        <v>0</v>
      </c>
      <c r="BP87" s="102">
        <f t="shared" si="145"/>
        <v>0</v>
      </c>
      <c r="BQ87" s="104">
        <f t="shared" si="145"/>
        <v>0</v>
      </c>
    </row>
    <row r="88" spans="1:69" x14ac:dyDescent="0.2">
      <c r="A88" s="101"/>
      <c r="B88" s="102" t="s">
        <v>333</v>
      </c>
      <c r="C88" s="105" t="s">
        <v>114</v>
      </c>
      <c r="D88" s="102">
        <f>SUM(E88,BE88)</f>
        <v>175664</v>
      </c>
      <c r="E88" s="102">
        <f>SUM(F88,AQ88)</f>
        <v>0</v>
      </c>
      <c r="F88" s="102">
        <f t="shared" si="104"/>
        <v>0</v>
      </c>
      <c r="G88" s="102">
        <f>[1]Свод_расходов!G84</f>
        <v>0</v>
      </c>
      <c r="H88" s="102">
        <f>[1]Свод_расходов!H84</f>
        <v>0</v>
      </c>
      <c r="I88" s="102">
        <f t="shared" si="113"/>
        <v>0</v>
      </c>
      <c r="J88" s="102">
        <f>[1]Свод_расходов!J84</f>
        <v>0</v>
      </c>
      <c r="K88" s="102">
        <f>[1]Свод_расходов!K84</f>
        <v>0</v>
      </c>
      <c r="L88" s="102">
        <f>[1]Свод_расходов!L84</f>
        <v>0</v>
      </c>
      <c r="M88" s="102">
        <f>[1]Свод_расходов!M84</f>
        <v>0</v>
      </c>
      <c r="N88" s="102">
        <f>[1]Свод_расходов!N84</f>
        <v>0</v>
      </c>
      <c r="O88" s="102">
        <f>[1]Свод_расходов!O84</f>
        <v>0</v>
      </c>
      <c r="P88" s="102">
        <f t="shared" si="114"/>
        <v>0</v>
      </c>
      <c r="Q88" s="102">
        <f>[1]Свод_расходов!Q84</f>
        <v>0</v>
      </c>
      <c r="R88" s="102">
        <f>[1]Свод_расходов!R84</f>
        <v>0</v>
      </c>
      <c r="S88" s="102">
        <f>[1]Свод_расходов!S84</f>
        <v>0</v>
      </c>
      <c r="T88" s="102">
        <f>[1]Свод_расходов!T84</f>
        <v>0</v>
      </c>
      <c r="U88" s="102">
        <f t="shared" si="115"/>
        <v>0</v>
      </c>
      <c r="V88" s="102">
        <f>[1]Свод_расходов!V84</f>
        <v>0</v>
      </c>
      <c r="W88" s="102">
        <f>[1]Свод_расходов!W84</f>
        <v>0</v>
      </c>
      <c r="X88" s="102">
        <f>[1]Свод_расходов!X84</f>
        <v>0</v>
      </c>
      <c r="Y88" s="102">
        <f>[1]Свод_расходов!Y84</f>
        <v>0</v>
      </c>
      <c r="Z88" s="102">
        <f>[1]Свод_расходов!Z84</f>
        <v>0</v>
      </c>
      <c r="AA88" s="102">
        <f>[1]Свод_расходов!AA84</f>
        <v>0</v>
      </c>
      <c r="AB88" s="102">
        <f>[1]Свод_расходов!AB84</f>
        <v>0</v>
      </c>
      <c r="AC88" s="102">
        <f>[1]Свод_расходов!AC84</f>
        <v>0</v>
      </c>
      <c r="AD88" s="102">
        <f t="shared" si="116"/>
        <v>0</v>
      </c>
      <c r="AE88" s="102">
        <f>[1]Свод_расходов!AE84</f>
        <v>0</v>
      </c>
      <c r="AF88" s="102">
        <f>[1]Свод_расходов!AF84</f>
        <v>0</v>
      </c>
      <c r="AG88" s="102">
        <f>SUM(AH88:AP88)</f>
        <v>0</v>
      </c>
      <c r="AH88" s="102">
        <f>[1]Свод_расходов!AH84</f>
        <v>0</v>
      </c>
      <c r="AI88" s="102">
        <f>[1]Свод_расходов!AI84</f>
        <v>0</v>
      </c>
      <c r="AJ88" s="102">
        <f>[1]Свод_расходов!AJ84</f>
        <v>0</v>
      </c>
      <c r="AK88" s="102">
        <f>[1]Свод_расходов!AK84</f>
        <v>0</v>
      </c>
      <c r="AL88" s="102">
        <f>[1]Свод_расходов!AL84</f>
        <v>0</v>
      </c>
      <c r="AM88" s="102">
        <f>[1]Свод_расходов!AM84</f>
        <v>0</v>
      </c>
      <c r="AN88" s="102">
        <f>[1]Свод_расходов!AN84</f>
        <v>0</v>
      </c>
      <c r="AO88" s="102">
        <f>[1]Свод_расходов!AO84</f>
        <v>0</v>
      </c>
      <c r="AP88" s="102">
        <f>[1]Свод_расходов!AP84</f>
        <v>0</v>
      </c>
      <c r="AQ88" s="102">
        <f t="shared" si="117"/>
        <v>0</v>
      </c>
      <c r="AR88" s="102">
        <f t="shared" si="118"/>
        <v>0</v>
      </c>
      <c r="AS88" s="102">
        <f>[1]Свод_расходов!AS84</f>
        <v>0</v>
      </c>
      <c r="AT88" s="102">
        <f>[1]Свод_расходов!AT84</f>
        <v>0</v>
      </c>
      <c r="AU88" s="102">
        <f>[1]Свод_расходов!AU84</f>
        <v>0</v>
      </c>
      <c r="AV88" s="102">
        <f t="shared" si="119"/>
        <v>0</v>
      </c>
      <c r="AW88" s="102">
        <f>[1]Свод_расходов!AW84</f>
        <v>0</v>
      </c>
      <c r="AX88" s="102">
        <f>[1]Свод_расходов!AX84</f>
        <v>0</v>
      </c>
      <c r="AY88" s="102">
        <f>[1]Свод_расходов!AY84</f>
        <v>0</v>
      </c>
      <c r="AZ88" s="102">
        <f t="shared" ref="AZ88" si="147">BA88+BB88+BC88</f>
        <v>0</v>
      </c>
      <c r="BA88" s="102">
        <f>[1]Свод_расходов!BA84</f>
        <v>0</v>
      </c>
      <c r="BB88" s="102">
        <f>[1]Свод_расходов!BB84</f>
        <v>0</v>
      </c>
      <c r="BC88" s="102">
        <f>[1]Свод_расходов!BC84</f>
        <v>0</v>
      </c>
      <c r="BD88" s="102">
        <f t="shared" ref="BD88" si="148">BE88+BQ88</f>
        <v>175664</v>
      </c>
      <c r="BE88" s="102">
        <f>BF88+BH88+BL88</f>
        <v>175664</v>
      </c>
      <c r="BF88" s="102">
        <f t="shared" ref="BF88" si="149">BG88</f>
        <v>0</v>
      </c>
      <c r="BG88" s="102">
        <f>[1]Свод_расходов!BG84</f>
        <v>0</v>
      </c>
      <c r="BH88" s="102">
        <f>BI88+BJ88+BK88</f>
        <v>175664</v>
      </c>
      <c r="BI88" s="102">
        <f>[1]Свод_расходов!BJ84</f>
        <v>21501</v>
      </c>
      <c r="BJ88" s="102">
        <f>[1]Свод_расходов!BI84</f>
        <v>0</v>
      </c>
      <c r="BK88" s="102">
        <f>[1]Свод_расходов!BL84</f>
        <v>154163</v>
      </c>
      <c r="BL88" s="102">
        <f t="shared" ref="BL88" si="150">BM88+BN88+BO88+BP88</f>
        <v>0</v>
      </c>
      <c r="BM88" s="102"/>
      <c r="BN88" s="102">
        <f>[1]Свод_расходов!BK84</f>
        <v>0</v>
      </c>
      <c r="BO88" s="102"/>
      <c r="BP88" s="102"/>
      <c r="BQ88" s="104">
        <f>[1]Свод_расходов!BR84</f>
        <v>0</v>
      </c>
    </row>
    <row r="89" spans="1:69" x14ac:dyDescent="0.2">
      <c r="A89" s="97" t="s">
        <v>115</v>
      </c>
      <c r="B89" s="98"/>
      <c r="C89" s="99" t="s">
        <v>116</v>
      </c>
      <c r="D89" s="98">
        <f>D90+D92+D94+D96+D98+D113</f>
        <v>63147786</v>
      </c>
      <c r="E89" s="98">
        <f t="shared" ref="E89:BP89" si="151">E90+E92+E94+E96+E98+E113</f>
        <v>47461794</v>
      </c>
      <c r="F89" s="98">
        <f t="shared" si="151"/>
        <v>47461794</v>
      </c>
      <c r="G89" s="98">
        <f t="shared" si="151"/>
        <v>12311369</v>
      </c>
      <c r="H89" s="98">
        <f t="shared" si="151"/>
        <v>2977737</v>
      </c>
      <c r="I89" s="98">
        <f t="shared" si="151"/>
        <v>24061687</v>
      </c>
      <c r="J89" s="98">
        <f t="shared" si="151"/>
        <v>505850</v>
      </c>
      <c r="K89" s="98">
        <f t="shared" si="151"/>
        <v>60592</v>
      </c>
      <c r="L89" s="98">
        <f t="shared" si="151"/>
        <v>20832000</v>
      </c>
      <c r="M89" s="98">
        <f t="shared" si="151"/>
        <v>0</v>
      </c>
      <c r="N89" s="98">
        <f t="shared" si="151"/>
        <v>622270</v>
      </c>
      <c r="O89" s="98">
        <f t="shared" si="151"/>
        <v>2040975</v>
      </c>
      <c r="P89" s="98">
        <f t="shared" si="151"/>
        <v>0</v>
      </c>
      <c r="Q89" s="98">
        <f t="shared" si="151"/>
        <v>0</v>
      </c>
      <c r="R89" s="98">
        <f t="shared" si="151"/>
        <v>0</v>
      </c>
      <c r="S89" s="98">
        <f t="shared" si="151"/>
        <v>581000</v>
      </c>
      <c r="T89" s="98">
        <f t="shared" si="151"/>
        <v>108334</v>
      </c>
      <c r="U89" s="98">
        <f t="shared" si="151"/>
        <v>1985830</v>
      </c>
      <c r="V89" s="98">
        <f t="shared" si="151"/>
        <v>270788</v>
      </c>
      <c r="W89" s="98">
        <f t="shared" si="151"/>
        <v>247361</v>
      </c>
      <c r="X89" s="98">
        <f t="shared" si="151"/>
        <v>1119773</v>
      </c>
      <c r="Y89" s="98">
        <f t="shared" si="151"/>
        <v>312071</v>
      </c>
      <c r="Z89" s="98">
        <f t="shared" si="151"/>
        <v>9674</v>
      </c>
      <c r="AA89" s="98">
        <f t="shared" si="151"/>
        <v>0</v>
      </c>
      <c r="AB89" s="98">
        <f t="shared" si="151"/>
        <v>0</v>
      </c>
      <c r="AC89" s="98">
        <f t="shared" si="151"/>
        <v>26163</v>
      </c>
      <c r="AD89" s="98">
        <f t="shared" si="151"/>
        <v>5435837</v>
      </c>
      <c r="AE89" s="98">
        <f t="shared" si="151"/>
        <v>491117</v>
      </c>
      <c r="AF89" s="98">
        <f t="shared" si="151"/>
        <v>1094911</v>
      </c>
      <c r="AG89" s="98">
        <f t="shared" si="151"/>
        <v>3849809</v>
      </c>
      <c r="AH89" s="98">
        <f t="shared" si="151"/>
        <v>507411</v>
      </c>
      <c r="AI89" s="98">
        <f t="shared" si="151"/>
        <v>38210</v>
      </c>
      <c r="AJ89" s="98">
        <f t="shared" si="151"/>
        <v>9739</v>
      </c>
      <c r="AK89" s="98">
        <f t="shared" si="151"/>
        <v>0</v>
      </c>
      <c r="AL89" s="98">
        <f t="shared" si="151"/>
        <v>0</v>
      </c>
      <c r="AM89" s="98">
        <f t="shared" si="151"/>
        <v>1000</v>
      </c>
      <c r="AN89" s="98">
        <f t="shared" si="151"/>
        <v>88121</v>
      </c>
      <c r="AO89" s="98">
        <f t="shared" si="151"/>
        <v>247000</v>
      </c>
      <c r="AP89" s="98">
        <f t="shared" si="151"/>
        <v>2958328</v>
      </c>
      <c r="AQ89" s="98">
        <f t="shared" si="151"/>
        <v>0</v>
      </c>
      <c r="AR89" s="98">
        <f t="shared" si="151"/>
        <v>0</v>
      </c>
      <c r="AS89" s="98">
        <f t="shared" si="151"/>
        <v>0</v>
      </c>
      <c r="AT89" s="98">
        <f t="shared" si="151"/>
        <v>0</v>
      </c>
      <c r="AU89" s="98">
        <f t="shared" si="151"/>
        <v>0</v>
      </c>
      <c r="AV89" s="98">
        <f t="shared" si="151"/>
        <v>0</v>
      </c>
      <c r="AW89" s="98">
        <f t="shared" si="151"/>
        <v>0</v>
      </c>
      <c r="AX89" s="98">
        <f t="shared" si="151"/>
        <v>0</v>
      </c>
      <c r="AY89" s="98">
        <f t="shared" si="151"/>
        <v>0</v>
      </c>
      <c r="AZ89" s="98">
        <f t="shared" si="151"/>
        <v>0</v>
      </c>
      <c r="BA89" s="98">
        <f t="shared" si="151"/>
        <v>0</v>
      </c>
      <c r="BB89" s="98">
        <f t="shared" si="151"/>
        <v>0</v>
      </c>
      <c r="BC89" s="98">
        <f t="shared" si="151"/>
        <v>0</v>
      </c>
      <c r="BD89" s="98">
        <f t="shared" si="151"/>
        <v>15685992</v>
      </c>
      <c r="BE89" s="98">
        <f t="shared" si="151"/>
        <v>812350</v>
      </c>
      <c r="BF89" s="98">
        <f t="shared" si="151"/>
        <v>812350</v>
      </c>
      <c r="BG89" s="98">
        <f t="shared" si="151"/>
        <v>812350</v>
      </c>
      <c r="BH89" s="98">
        <f t="shared" si="151"/>
        <v>0</v>
      </c>
      <c r="BI89" s="98">
        <f t="shared" si="151"/>
        <v>0</v>
      </c>
      <c r="BJ89" s="98">
        <f t="shared" si="151"/>
        <v>0</v>
      </c>
      <c r="BK89" s="98">
        <f t="shared" si="151"/>
        <v>0</v>
      </c>
      <c r="BL89" s="98">
        <f t="shared" si="151"/>
        <v>0</v>
      </c>
      <c r="BM89" s="98">
        <f t="shared" si="151"/>
        <v>0</v>
      </c>
      <c r="BN89" s="98">
        <f t="shared" si="151"/>
        <v>0</v>
      </c>
      <c r="BO89" s="98">
        <f t="shared" si="151"/>
        <v>0</v>
      </c>
      <c r="BP89" s="98">
        <f t="shared" si="151"/>
        <v>0</v>
      </c>
      <c r="BQ89" s="98">
        <f t="shared" ref="BQ89" si="152">BQ90+BQ92+BQ94+BQ96+BQ98+BQ113</f>
        <v>14873642</v>
      </c>
    </row>
    <row r="90" spans="1:69" x14ac:dyDescent="0.2">
      <c r="A90" s="97" t="s">
        <v>117</v>
      </c>
      <c r="B90" s="98"/>
      <c r="C90" s="99" t="s">
        <v>118</v>
      </c>
      <c r="D90" s="98">
        <f>D91</f>
        <v>750000</v>
      </c>
      <c r="E90" s="98">
        <f t="shared" ref="E90:BQ90" si="153">E91</f>
        <v>0</v>
      </c>
      <c r="F90" s="98">
        <f t="shared" si="153"/>
        <v>0</v>
      </c>
      <c r="G90" s="98">
        <f t="shared" si="153"/>
        <v>0</v>
      </c>
      <c r="H90" s="98">
        <f t="shared" si="153"/>
        <v>0</v>
      </c>
      <c r="I90" s="98">
        <f t="shared" si="153"/>
        <v>0</v>
      </c>
      <c r="J90" s="98">
        <f t="shared" si="153"/>
        <v>0</v>
      </c>
      <c r="K90" s="98">
        <f t="shared" si="153"/>
        <v>0</v>
      </c>
      <c r="L90" s="98">
        <f t="shared" si="153"/>
        <v>0</v>
      </c>
      <c r="M90" s="98">
        <f t="shared" si="153"/>
        <v>0</v>
      </c>
      <c r="N90" s="98">
        <f t="shared" si="153"/>
        <v>0</v>
      </c>
      <c r="O90" s="98">
        <f t="shared" si="153"/>
        <v>0</v>
      </c>
      <c r="P90" s="98">
        <f t="shared" si="153"/>
        <v>0</v>
      </c>
      <c r="Q90" s="98">
        <f t="shared" si="153"/>
        <v>0</v>
      </c>
      <c r="R90" s="98">
        <f t="shared" si="153"/>
        <v>0</v>
      </c>
      <c r="S90" s="98">
        <f t="shared" si="153"/>
        <v>0</v>
      </c>
      <c r="T90" s="98">
        <f t="shared" si="153"/>
        <v>0</v>
      </c>
      <c r="U90" s="98">
        <f t="shared" si="153"/>
        <v>0</v>
      </c>
      <c r="V90" s="98">
        <f t="shared" si="153"/>
        <v>0</v>
      </c>
      <c r="W90" s="98">
        <f t="shared" si="153"/>
        <v>0</v>
      </c>
      <c r="X90" s="98">
        <f t="shared" si="153"/>
        <v>0</v>
      </c>
      <c r="Y90" s="98">
        <f t="shared" si="153"/>
        <v>0</v>
      </c>
      <c r="Z90" s="98">
        <f t="shared" si="153"/>
        <v>0</v>
      </c>
      <c r="AA90" s="98">
        <f t="shared" si="153"/>
        <v>0</v>
      </c>
      <c r="AB90" s="98">
        <f t="shared" si="153"/>
        <v>0</v>
      </c>
      <c r="AC90" s="98">
        <f t="shared" si="153"/>
        <v>0</v>
      </c>
      <c r="AD90" s="98">
        <f t="shared" si="153"/>
        <v>0</v>
      </c>
      <c r="AE90" s="98">
        <f t="shared" si="153"/>
        <v>0</v>
      </c>
      <c r="AF90" s="98">
        <f t="shared" si="153"/>
        <v>0</v>
      </c>
      <c r="AG90" s="98">
        <f t="shared" si="153"/>
        <v>0</v>
      </c>
      <c r="AH90" s="98">
        <f t="shared" si="153"/>
        <v>0</v>
      </c>
      <c r="AI90" s="98">
        <f t="shared" si="153"/>
        <v>0</v>
      </c>
      <c r="AJ90" s="98">
        <f t="shared" si="153"/>
        <v>0</v>
      </c>
      <c r="AK90" s="98">
        <f t="shared" si="153"/>
        <v>0</v>
      </c>
      <c r="AL90" s="98">
        <f t="shared" si="153"/>
        <v>0</v>
      </c>
      <c r="AM90" s="98">
        <f t="shared" si="153"/>
        <v>0</v>
      </c>
      <c r="AN90" s="98">
        <f t="shared" si="153"/>
        <v>0</v>
      </c>
      <c r="AO90" s="98">
        <f t="shared" si="153"/>
        <v>0</v>
      </c>
      <c r="AP90" s="98">
        <f t="shared" si="153"/>
        <v>0</v>
      </c>
      <c r="AQ90" s="98">
        <f t="shared" si="153"/>
        <v>0</v>
      </c>
      <c r="AR90" s="98">
        <f t="shared" si="153"/>
        <v>0</v>
      </c>
      <c r="AS90" s="98">
        <f t="shared" si="153"/>
        <v>0</v>
      </c>
      <c r="AT90" s="98">
        <f t="shared" si="153"/>
        <v>0</v>
      </c>
      <c r="AU90" s="98">
        <f t="shared" si="153"/>
        <v>0</v>
      </c>
      <c r="AV90" s="98">
        <f t="shared" si="153"/>
        <v>0</v>
      </c>
      <c r="AW90" s="98">
        <f t="shared" si="153"/>
        <v>0</v>
      </c>
      <c r="AX90" s="98">
        <f t="shared" si="153"/>
        <v>0</v>
      </c>
      <c r="AY90" s="98">
        <f t="shared" si="153"/>
        <v>0</v>
      </c>
      <c r="AZ90" s="98">
        <f t="shared" si="153"/>
        <v>0</v>
      </c>
      <c r="BA90" s="98">
        <f t="shared" si="153"/>
        <v>0</v>
      </c>
      <c r="BB90" s="98">
        <f t="shared" si="153"/>
        <v>0</v>
      </c>
      <c r="BC90" s="98">
        <f t="shared" si="153"/>
        <v>0</v>
      </c>
      <c r="BD90" s="98">
        <f t="shared" si="153"/>
        <v>750000</v>
      </c>
      <c r="BE90" s="98">
        <f t="shared" si="153"/>
        <v>0</v>
      </c>
      <c r="BF90" s="98">
        <f t="shared" si="153"/>
        <v>0</v>
      </c>
      <c r="BG90" s="98">
        <f t="shared" si="153"/>
        <v>0</v>
      </c>
      <c r="BH90" s="98">
        <f t="shared" si="153"/>
        <v>0</v>
      </c>
      <c r="BI90" s="98">
        <f t="shared" si="153"/>
        <v>0</v>
      </c>
      <c r="BJ90" s="98">
        <f t="shared" si="153"/>
        <v>0</v>
      </c>
      <c r="BK90" s="98">
        <f t="shared" si="153"/>
        <v>0</v>
      </c>
      <c r="BL90" s="98">
        <f t="shared" si="153"/>
        <v>0</v>
      </c>
      <c r="BM90" s="98">
        <f t="shared" si="153"/>
        <v>0</v>
      </c>
      <c r="BN90" s="98">
        <f t="shared" si="153"/>
        <v>0</v>
      </c>
      <c r="BO90" s="98">
        <f t="shared" si="153"/>
        <v>0</v>
      </c>
      <c r="BP90" s="98">
        <f t="shared" si="153"/>
        <v>0</v>
      </c>
      <c r="BQ90" s="100">
        <f t="shared" si="153"/>
        <v>750000</v>
      </c>
    </row>
    <row r="91" spans="1:69" x14ac:dyDescent="0.2">
      <c r="A91" s="101"/>
      <c r="B91" s="102" t="s">
        <v>317</v>
      </c>
      <c r="C91" s="105" t="s">
        <v>334</v>
      </c>
      <c r="D91" s="102">
        <f>E91+BD91</f>
        <v>750000</v>
      </c>
      <c r="E91" s="102">
        <f>SUM(F91,AQ91)</f>
        <v>0</v>
      </c>
      <c r="F91" s="102">
        <f t="shared" si="104"/>
        <v>0</v>
      </c>
      <c r="G91" s="102">
        <f>[1]Свод_расходов!G87</f>
        <v>0</v>
      </c>
      <c r="H91" s="102">
        <f>[1]Свод_расходов!H87</f>
        <v>0</v>
      </c>
      <c r="I91" s="102">
        <f t="shared" si="113"/>
        <v>0</v>
      </c>
      <c r="J91" s="102">
        <f>[1]Свод_расходов!J87</f>
        <v>0</v>
      </c>
      <c r="K91" s="102">
        <f>[1]Свод_расходов!K87</f>
        <v>0</v>
      </c>
      <c r="L91" s="102">
        <f>[1]Свод_расходов!L87</f>
        <v>0</v>
      </c>
      <c r="M91" s="102">
        <f>[1]Свод_расходов!M87</f>
        <v>0</v>
      </c>
      <c r="N91" s="102">
        <f>[1]Свод_расходов!N87</f>
        <v>0</v>
      </c>
      <c r="O91" s="102">
        <f>[1]Свод_расходов!O87</f>
        <v>0</v>
      </c>
      <c r="P91" s="102">
        <f t="shared" si="114"/>
        <v>0</v>
      </c>
      <c r="Q91" s="102">
        <f>[1]Свод_расходов!Q87</f>
        <v>0</v>
      </c>
      <c r="R91" s="102">
        <f>[1]Свод_расходов!R87</f>
        <v>0</v>
      </c>
      <c r="S91" s="102">
        <f>[1]Свод_расходов!S87</f>
        <v>0</v>
      </c>
      <c r="T91" s="102">
        <f>[1]Свод_расходов!T87</f>
        <v>0</v>
      </c>
      <c r="U91" s="102">
        <f t="shared" si="115"/>
        <v>0</v>
      </c>
      <c r="V91" s="102">
        <f>[1]Свод_расходов!V87</f>
        <v>0</v>
      </c>
      <c r="W91" s="102">
        <f>[1]Свод_расходов!W87</f>
        <v>0</v>
      </c>
      <c r="X91" s="102">
        <f>[1]Свод_расходов!X87</f>
        <v>0</v>
      </c>
      <c r="Y91" s="102">
        <f>[1]Свод_расходов!Y87</f>
        <v>0</v>
      </c>
      <c r="Z91" s="102">
        <f>[1]Свод_расходов!Z87</f>
        <v>0</v>
      </c>
      <c r="AA91" s="102">
        <f>[1]Свод_расходов!AA87</f>
        <v>0</v>
      </c>
      <c r="AB91" s="102">
        <f>[1]Свод_расходов!AB87</f>
        <v>0</v>
      </c>
      <c r="AC91" s="102">
        <f>[1]Свод_расходов!AC87</f>
        <v>0</v>
      </c>
      <c r="AD91" s="102">
        <f t="shared" si="116"/>
        <v>0</v>
      </c>
      <c r="AE91" s="102">
        <f>[1]Свод_расходов!AE87</f>
        <v>0</v>
      </c>
      <c r="AF91" s="102">
        <f>[1]Свод_расходов!AF87</f>
        <v>0</v>
      </c>
      <c r="AG91" s="102">
        <f>SUM(AH91:AP91)</f>
        <v>0</v>
      </c>
      <c r="AH91" s="102">
        <f>[1]Свод_расходов!AH87</f>
        <v>0</v>
      </c>
      <c r="AI91" s="102">
        <f>[1]Свод_расходов!AI87</f>
        <v>0</v>
      </c>
      <c r="AJ91" s="102">
        <f>[1]Свод_расходов!AJ87</f>
        <v>0</v>
      </c>
      <c r="AK91" s="102">
        <f>[1]Свод_расходов!AK87</f>
        <v>0</v>
      </c>
      <c r="AL91" s="102">
        <f>[1]Свод_расходов!AL87</f>
        <v>0</v>
      </c>
      <c r="AM91" s="102">
        <f>[1]Свод_расходов!AM87</f>
        <v>0</v>
      </c>
      <c r="AN91" s="102">
        <f>[1]Свод_расходов!AN87</f>
        <v>0</v>
      </c>
      <c r="AO91" s="102">
        <f>[1]Свод_расходов!AO87</f>
        <v>0</v>
      </c>
      <c r="AP91" s="102">
        <f>[1]Свод_расходов!AP87</f>
        <v>0</v>
      </c>
      <c r="AQ91" s="102">
        <f t="shared" si="117"/>
        <v>0</v>
      </c>
      <c r="AR91" s="102">
        <f t="shared" si="118"/>
        <v>0</v>
      </c>
      <c r="AS91" s="102">
        <f>[1]Свод_расходов!AS87</f>
        <v>0</v>
      </c>
      <c r="AT91" s="102">
        <f>[1]Свод_расходов!AT87</f>
        <v>0</v>
      </c>
      <c r="AU91" s="102">
        <f>[1]Свод_расходов!AU87</f>
        <v>0</v>
      </c>
      <c r="AV91" s="102">
        <f t="shared" si="119"/>
        <v>0</v>
      </c>
      <c r="AW91" s="102">
        <f>[1]Свод_расходов!AW87</f>
        <v>0</v>
      </c>
      <c r="AX91" s="102">
        <f>[1]Свод_расходов!AX87</f>
        <v>0</v>
      </c>
      <c r="AY91" s="102">
        <f>[1]Свод_расходов!AY87</f>
        <v>0</v>
      </c>
      <c r="AZ91" s="102">
        <f t="shared" ref="AZ91" si="154">BA91+BB91+BC91</f>
        <v>0</v>
      </c>
      <c r="BA91" s="102">
        <f>[1]Свод_расходов!BA87</f>
        <v>0</v>
      </c>
      <c r="BB91" s="102">
        <f>[1]Свод_расходов!BB87</f>
        <v>0</v>
      </c>
      <c r="BC91" s="102">
        <f>[1]Свод_расходов!BC87</f>
        <v>0</v>
      </c>
      <c r="BD91" s="102">
        <f>BE91+BQ91</f>
        <v>750000</v>
      </c>
      <c r="BE91" s="102">
        <f>BF91+BH91+BL91</f>
        <v>0</v>
      </c>
      <c r="BF91" s="102">
        <f>BG91</f>
        <v>0</v>
      </c>
      <c r="BG91" s="102">
        <v>0</v>
      </c>
      <c r="BH91" s="102">
        <f t="shared" ref="BH91" si="155">BI91+BJ91+BK91</f>
        <v>0</v>
      </c>
      <c r="BI91" s="102">
        <f>[1]Свод_расходов!BH87</f>
        <v>0</v>
      </c>
      <c r="BJ91" s="102">
        <f>[1]Свод_расходов!BI87</f>
        <v>0</v>
      </c>
      <c r="BK91" s="102">
        <f>[1]Свод_расходов!BJ87</f>
        <v>0</v>
      </c>
      <c r="BL91" s="102">
        <f>BM91+BN91+BO91+BP91</f>
        <v>0</v>
      </c>
      <c r="BM91" s="102"/>
      <c r="BN91" s="102">
        <f>[1]Свод_расходов!BK87</f>
        <v>0</v>
      </c>
      <c r="BO91" s="102"/>
      <c r="BP91" s="102"/>
      <c r="BQ91" s="104">
        <f>[1]Свод_расходов!BR87</f>
        <v>750000</v>
      </c>
    </row>
    <row r="92" spans="1:69" x14ac:dyDescent="0.2">
      <c r="A92" s="97" t="s">
        <v>119</v>
      </c>
      <c r="B92" s="98"/>
      <c r="C92" s="99" t="s">
        <v>120</v>
      </c>
      <c r="D92" s="98">
        <f>D93</f>
        <v>750000</v>
      </c>
      <c r="E92" s="98">
        <f t="shared" ref="E92:BQ92" si="156">E93</f>
        <v>0</v>
      </c>
      <c r="F92" s="98">
        <f t="shared" si="156"/>
        <v>0</v>
      </c>
      <c r="G92" s="98">
        <f t="shared" si="156"/>
        <v>0</v>
      </c>
      <c r="H92" s="98">
        <f t="shared" si="156"/>
        <v>0</v>
      </c>
      <c r="I92" s="98">
        <f t="shared" si="156"/>
        <v>0</v>
      </c>
      <c r="J92" s="98">
        <f t="shared" si="156"/>
        <v>0</v>
      </c>
      <c r="K92" s="98">
        <f t="shared" si="156"/>
        <v>0</v>
      </c>
      <c r="L92" s="98">
        <f t="shared" si="156"/>
        <v>0</v>
      </c>
      <c r="M92" s="98">
        <f t="shared" si="156"/>
        <v>0</v>
      </c>
      <c r="N92" s="98">
        <f t="shared" si="156"/>
        <v>0</v>
      </c>
      <c r="O92" s="98">
        <f t="shared" si="156"/>
        <v>0</v>
      </c>
      <c r="P92" s="98">
        <f t="shared" si="156"/>
        <v>0</v>
      </c>
      <c r="Q92" s="98">
        <f t="shared" si="156"/>
        <v>0</v>
      </c>
      <c r="R92" s="98">
        <f t="shared" si="156"/>
        <v>0</v>
      </c>
      <c r="S92" s="98">
        <f t="shared" si="156"/>
        <v>0</v>
      </c>
      <c r="T92" s="98">
        <f t="shared" si="156"/>
        <v>0</v>
      </c>
      <c r="U92" s="98">
        <f t="shared" si="156"/>
        <v>0</v>
      </c>
      <c r="V92" s="98">
        <f t="shared" si="156"/>
        <v>0</v>
      </c>
      <c r="W92" s="98">
        <f t="shared" si="156"/>
        <v>0</v>
      </c>
      <c r="X92" s="98">
        <f t="shared" si="156"/>
        <v>0</v>
      </c>
      <c r="Y92" s="98">
        <f t="shared" si="156"/>
        <v>0</v>
      </c>
      <c r="Z92" s="98">
        <f t="shared" si="156"/>
        <v>0</v>
      </c>
      <c r="AA92" s="98">
        <f t="shared" si="156"/>
        <v>0</v>
      </c>
      <c r="AB92" s="98">
        <f t="shared" si="156"/>
        <v>0</v>
      </c>
      <c r="AC92" s="98">
        <f t="shared" si="156"/>
        <v>0</v>
      </c>
      <c r="AD92" s="98">
        <f t="shared" si="156"/>
        <v>0</v>
      </c>
      <c r="AE92" s="98">
        <f t="shared" si="156"/>
        <v>0</v>
      </c>
      <c r="AF92" s="98">
        <f t="shared" si="156"/>
        <v>0</v>
      </c>
      <c r="AG92" s="98">
        <f t="shared" si="156"/>
        <v>0</v>
      </c>
      <c r="AH92" s="98">
        <f t="shared" si="156"/>
        <v>0</v>
      </c>
      <c r="AI92" s="98">
        <f t="shared" si="156"/>
        <v>0</v>
      </c>
      <c r="AJ92" s="98">
        <f t="shared" si="156"/>
        <v>0</v>
      </c>
      <c r="AK92" s="98">
        <f t="shared" si="156"/>
        <v>0</v>
      </c>
      <c r="AL92" s="98">
        <f t="shared" si="156"/>
        <v>0</v>
      </c>
      <c r="AM92" s="98">
        <f t="shared" si="156"/>
        <v>0</v>
      </c>
      <c r="AN92" s="98">
        <f t="shared" si="156"/>
        <v>0</v>
      </c>
      <c r="AO92" s="98">
        <f t="shared" si="156"/>
        <v>0</v>
      </c>
      <c r="AP92" s="98">
        <f t="shared" si="156"/>
        <v>0</v>
      </c>
      <c r="AQ92" s="98">
        <f t="shared" si="156"/>
        <v>0</v>
      </c>
      <c r="AR92" s="98">
        <f t="shared" si="156"/>
        <v>0</v>
      </c>
      <c r="AS92" s="98">
        <f t="shared" si="156"/>
        <v>0</v>
      </c>
      <c r="AT92" s="98">
        <f t="shared" si="156"/>
        <v>0</v>
      </c>
      <c r="AU92" s="98">
        <f t="shared" si="156"/>
        <v>0</v>
      </c>
      <c r="AV92" s="98">
        <f t="shared" si="156"/>
        <v>0</v>
      </c>
      <c r="AW92" s="98">
        <f t="shared" si="156"/>
        <v>0</v>
      </c>
      <c r="AX92" s="98">
        <f t="shared" si="156"/>
        <v>0</v>
      </c>
      <c r="AY92" s="98">
        <f t="shared" si="156"/>
        <v>0</v>
      </c>
      <c r="AZ92" s="98">
        <f t="shared" si="156"/>
        <v>0</v>
      </c>
      <c r="BA92" s="98">
        <f t="shared" si="156"/>
        <v>0</v>
      </c>
      <c r="BB92" s="98">
        <f t="shared" si="156"/>
        <v>0</v>
      </c>
      <c r="BC92" s="98">
        <f t="shared" si="156"/>
        <v>0</v>
      </c>
      <c r="BD92" s="98">
        <f t="shared" si="156"/>
        <v>750000</v>
      </c>
      <c r="BE92" s="98">
        <f t="shared" si="156"/>
        <v>0</v>
      </c>
      <c r="BF92" s="98">
        <f t="shared" si="156"/>
        <v>0</v>
      </c>
      <c r="BG92" s="98">
        <f t="shared" si="156"/>
        <v>0</v>
      </c>
      <c r="BH92" s="98">
        <f t="shared" si="156"/>
        <v>0</v>
      </c>
      <c r="BI92" s="98">
        <f t="shared" si="156"/>
        <v>0</v>
      </c>
      <c r="BJ92" s="98">
        <f t="shared" si="156"/>
        <v>0</v>
      </c>
      <c r="BK92" s="98">
        <f t="shared" si="156"/>
        <v>0</v>
      </c>
      <c r="BL92" s="98">
        <f t="shared" si="156"/>
        <v>0</v>
      </c>
      <c r="BM92" s="98">
        <f t="shared" si="156"/>
        <v>0</v>
      </c>
      <c r="BN92" s="98">
        <f t="shared" si="156"/>
        <v>0</v>
      </c>
      <c r="BO92" s="98">
        <f t="shared" si="156"/>
        <v>0</v>
      </c>
      <c r="BP92" s="98">
        <f t="shared" si="156"/>
        <v>0</v>
      </c>
      <c r="BQ92" s="100">
        <f t="shared" si="156"/>
        <v>750000</v>
      </c>
    </row>
    <row r="93" spans="1:69" x14ac:dyDescent="0.2">
      <c r="A93" s="101"/>
      <c r="B93" s="102" t="s">
        <v>317</v>
      </c>
      <c r="C93" s="105" t="s">
        <v>335</v>
      </c>
      <c r="D93" s="102">
        <f>E93+BD93</f>
        <v>750000</v>
      </c>
      <c r="E93" s="102">
        <f>SUM(F93,AQ93)</f>
        <v>0</v>
      </c>
      <c r="F93" s="102">
        <f t="shared" si="104"/>
        <v>0</v>
      </c>
      <c r="G93" s="102">
        <f>[1]Свод_расходов!G89</f>
        <v>0</v>
      </c>
      <c r="H93" s="102">
        <f>[1]Свод_расходов!H89</f>
        <v>0</v>
      </c>
      <c r="I93" s="102">
        <f t="shared" si="113"/>
        <v>0</v>
      </c>
      <c r="J93" s="102">
        <f>[1]Свод_расходов!J89</f>
        <v>0</v>
      </c>
      <c r="K93" s="102">
        <f>[1]Свод_расходов!K89</f>
        <v>0</v>
      </c>
      <c r="L93" s="102">
        <f>[1]Свод_расходов!L89</f>
        <v>0</v>
      </c>
      <c r="M93" s="102">
        <f>[1]Свод_расходов!M89</f>
        <v>0</v>
      </c>
      <c r="N93" s="102">
        <f>[1]Свод_расходов!N89</f>
        <v>0</v>
      </c>
      <c r="O93" s="102">
        <f>[1]Свод_расходов!O89</f>
        <v>0</v>
      </c>
      <c r="P93" s="102">
        <f t="shared" si="114"/>
        <v>0</v>
      </c>
      <c r="Q93" s="102">
        <f>[1]Свод_расходов!Q89</f>
        <v>0</v>
      </c>
      <c r="R93" s="102">
        <f>[1]Свод_расходов!R89</f>
        <v>0</v>
      </c>
      <c r="S93" s="102">
        <f>[1]Свод_расходов!S89</f>
        <v>0</v>
      </c>
      <c r="T93" s="102">
        <f>[1]Свод_расходов!T89</f>
        <v>0</v>
      </c>
      <c r="U93" s="102">
        <f t="shared" si="115"/>
        <v>0</v>
      </c>
      <c r="V93" s="102">
        <f>[1]Свод_расходов!V89</f>
        <v>0</v>
      </c>
      <c r="W93" s="102">
        <f>[1]Свод_расходов!W89</f>
        <v>0</v>
      </c>
      <c r="X93" s="102">
        <f>[1]Свод_расходов!X89</f>
        <v>0</v>
      </c>
      <c r="Y93" s="102">
        <f>[1]Свод_расходов!Y89</f>
        <v>0</v>
      </c>
      <c r="Z93" s="102">
        <f>[1]Свод_расходов!Z89</f>
        <v>0</v>
      </c>
      <c r="AA93" s="102">
        <f>[1]Свод_расходов!AA89</f>
        <v>0</v>
      </c>
      <c r="AB93" s="102">
        <f>[1]Свод_расходов!AB89</f>
        <v>0</v>
      </c>
      <c r="AC93" s="102">
        <f>[1]Свод_расходов!AC89</f>
        <v>0</v>
      </c>
      <c r="AD93" s="102">
        <f t="shared" si="116"/>
        <v>0</v>
      </c>
      <c r="AE93" s="102">
        <f>[1]Свод_расходов!AE89</f>
        <v>0</v>
      </c>
      <c r="AF93" s="102">
        <f>[1]Свод_расходов!AF89</f>
        <v>0</v>
      </c>
      <c r="AG93" s="102">
        <f>SUM(AH93:AP93)</f>
        <v>0</v>
      </c>
      <c r="AH93" s="102">
        <f>[1]Свод_расходов!AH89</f>
        <v>0</v>
      </c>
      <c r="AI93" s="102">
        <f>[1]Свод_расходов!AI89</f>
        <v>0</v>
      </c>
      <c r="AJ93" s="102">
        <f>[1]Свод_расходов!AJ89</f>
        <v>0</v>
      </c>
      <c r="AK93" s="102">
        <f>[1]Свод_расходов!AK89</f>
        <v>0</v>
      </c>
      <c r="AL93" s="102">
        <f>[1]Свод_расходов!AL89</f>
        <v>0</v>
      </c>
      <c r="AM93" s="102">
        <f>[1]Свод_расходов!AM89</f>
        <v>0</v>
      </c>
      <c r="AN93" s="102">
        <f>[1]Свод_расходов!AN89</f>
        <v>0</v>
      </c>
      <c r="AO93" s="102">
        <f>[1]Свод_расходов!AO89</f>
        <v>0</v>
      </c>
      <c r="AP93" s="102">
        <f>[1]Свод_расходов!AP89</f>
        <v>0</v>
      </c>
      <c r="AQ93" s="102">
        <f t="shared" si="117"/>
        <v>0</v>
      </c>
      <c r="AR93" s="102">
        <f t="shared" si="118"/>
        <v>0</v>
      </c>
      <c r="AS93" s="102">
        <f>[1]Свод_расходов!AS89</f>
        <v>0</v>
      </c>
      <c r="AT93" s="102">
        <f>[1]Свод_расходов!AT89</f>
        <v>0</v>
      </c>
      <c r="AU93" s="102">
        <f>[1]Свод_расходов!AU89</f>
        <v>0</v>
      </c>
      <c r="AV93" s="102">
        <f t="shared" si="119"/>
        <v>0</v>
      </c>
      <c r="AW93" s="102">
        <f>[1]Свод_расходов!AW89</f>
        <v>0</v>
      </c>
      <c r="AX93" s="102">
        <f>[1]Свод_расходов!AX89</f>
        <v>0</v>
      </c>
      <c r="AY93" s="102">
        <f>[1]Свод_расходов!AY89</f>
        <v>0</v>
      </c>
      <c r="AZ93" s="102">
        <f t="shared" ref="AZ93" si="157">BA93+BB93+BC93</f>
        <v>0</v>
      </c>
      <c r="BA93" s="102">
        <f>[1]Свод_расходов!BA89</f>
        <v>0</v>
      </c>
      <c r="BB93" s="102">
        <f>[1]Свод_расходов!BB89</f>
        <v>0</v>
      </c>
      <c r="BC93" s="102">
        <f>[1]Свод_расходов!BC89</f>
        <v>0</v>
      </c>
      <c r="BD93" s="102">
        <f t="shared" ref="BD93" si="158">BE93+BQ93</f>
        <v>750000</v>
      </c>
      <c r="BE93" s="102">
        <f>BF93+BH93+BL93</f>
        <v>0</v>
      </c>
      <c r="BF93" s="102">
        <f>BG93</f>
        <v>0</v>
      </c>
      <c r="BG93" s="102"/>
      <c r="BH93" s="102">
        <f t="shared" ref="BH93" si="159">BI93+BJ93+BK93</f>
        <v>0</v>
      </c>
      <c r="BI93" s="102">
        <f>[1]Свод_расходов!BH89</f>
        <v>0</v>
      </c>
      <c r="BJ93" s="102">
        <f>[1]Свод_расходов!BI89</f>
        <v>0</v>
      </c>
      <c r="BK93" s="102">
        <f>[1]Свод_расходов!BJ89</f>
        <v>0</v>
      </c>
      <c r="BL93" s="102">
        <f>BM93+BN93+BO93+BP93</f>
        <v>0</v>
      </c>
      <c r="BM93" s="102"/>
      <c r="BN93" s="102">
        <f>[1]Свод_расходов!BK89</f>
        <v>0</v>
      </c>
      <c r="BO93" s="102"/>
      <c r="BP93" s="102"/>
      <c r="BQ93" s="104">
        <f>[1]Свод_расходов!BR89</f>
        <v>750000</v>
      </c>
    </row>
    <row r="94" spans="1:69" x14ac:dyDescent="0.2">
      <c r="A94" s="97" t="s">
        <v>121</v>
      </c>
      <c r="B94" s="98"/>
      <c r="C94" s="108" t="s">
        <v>122</v>
      </c>
      <c r="D94" s="98">
        <f>D95</f>
        <v>1617909</v>
      </c>
      <c r="E94" s="98">
        <f t="shared" ref="E94:BQ94" si="160">E95</f>
        <v>1617909</v>
      </c>
      <c r="F94" s="98">
        <f t="shared" si="160"/>
        <v>1617909</v>
      </c>
      <c r="G94" s="98">
        <f t="shared" si="160"/>
        <v>0</v>
      </c>
      <c r="H94" s="98">
        <f t="shared" si="160"/>
        <v>0</v>
      </c>
      <c r="I94" s="98">
        <f t="shared" si="160"/>
        <v>0</v>
      </c>
      <c r="J94" s="98">
        <f t="shared" si="160"/>
        <v>0</v>
      </c>
      <c r="K94" s="98">
        <f t="shared" si="160"/>
        <v>0</v>
      </c>
      <c r="L94" s="98">
        <f t="shared" si="160"/>
        <v>0</v>
      </c>
      <c r="M94" s="98">
        <f t="shared" si="160"/>
        <v>0</v>
      </c>
      <c r="N94" s="98">
        <f t="shared" si="160"/>
        <v>0</v>
      </c>
      <c r="O94" s="98">
        <f t="shared" si="160"/>
        <v>0</v>
      </c>
      <c r="P94" s="98">
        <f t="shared" si="160"/>
        <v>0</v>
      </c>
      <c r="Q94" s="98">
        <f t="shared" si="160"/>
        <v>0</v>
      </c>
      <c r="R94" s="98">
        <f t="shared" si="160"/>
        <v>0</v>
      </c>
      <c r="S94" s="98">
        <f t="shared" si="160"/>
        <v>0</v>
      </c>
      <c r="T94" s="98">
        <f t="shared" si="160"/>
        <v>0</v>
      </c>
      <c r="U94" s="98">
        <f t="shared" si="160"/>
        <v>0</v>
      </c>
      <c r="V94" s="98">
        <f t="shared" si="160"/>
        <v>0</v>
      </c>
      <c r="W94" s="98">
        <f t="shared" si="160"/>
        <v>0</v>
      </c>
      <c r="X94" s="98">
        <f t="shared" si="160"/>
        <v>0</v>
      </c>
      <c r="Y94" s="98">
        <f t="shared" si="160"/>
        <v>0</v>
      </c>
      <c r="Z94" s="98">
        <f t="shared" si="160"/>
        <v>0</v>
      </c>
      <c r="AA94" s="98">
        <f t="shared" si="160"/>
        <v>0</v>
      </c>
      <c r="AB94" s="98">
        <f t="shared" si="160"/>
        <v>0</v>
      </c>
      <c r="AC94" s="98">
        <f t="shared" si="160"/>
        <v>0</v>
      </c>
      <c r="AD94" s="98">
        <f t="shared" si="160"/>
        <v>1617909</v>
      </c>
      <c r="AE94" s="98">
        <f t="shared" si="160"/>
        <v>0</v>
      </c>
      <c r="AF94" s="98">
        <f t="shared" si="160"/>
        <v>0</v>
      </c>
      <c r="AG94" s="98">
        <f t="shared" si="160"/>
        <v>1617909</v>
      </c>
      <c r="AH94" s="98">
        <f t="shared" si="160"/>
        <v>0</v>
      </c>
      <c r="AI94" s="98">
        <f t="shared" si="160"/>
        <v>0</v>
      </c>
      <c r="AJ94" s="98">
        <f t="shared" si="160"/>
        <v>0</v>
      </c>
      <c r="AK94" s="98">
        <f t="shared" si="160"/>
        <v>0</v>
      </c>
      <c r="AL94" s="98">
        <f t="shared" si="160"/>
        <v>0</v>
      </c>
      <c r="AM94" s="98">
        <f t="shared" si="160"/>
        <v>0</v>
      </c>
      <c r="AN94" s="98">
        <f t="shared" si="160"/>
        <v>0</v>
      </c>
      <c r="AO94" s="98">
        <f t="shared" si="160"/>
        <v>0</v>
      </c>
      <c r="AP94" s="98">
        <f t="shared" si="160"/>
        <v>1617909</v>
      </c>
      <c r="AQ94" s="98">
        <f t="shared" si="160"/>
        <v>0</v>
      </c>
      <c r="AR94" s="98">
        <f t="shared" si="160"/>
        <v>0</v>
      </c>
      <c r="AS94" s="98">
        <f t="shared" si="160"/>
        <v>0</v>
      </c>
      <c r="AT94" s="98">
        <f t="shared" si="160"/>
        <v>0</v>
      </c>
      <c r="AU94" s="98">
        <f t="shared" si="160"/>
        <v>0</v>
      </c>
      <c r="AV94" s="98">
        <f t="shared" si="160"/>
        <v>0</v>
      </c>
      <c r="AW94" s="98">
        <f t="shared" si="160"/>
        <v>0</v>
      </c>
      <c r="AX94" s="98">
        <f t="shared" si="160"/>
        <v>0</v>
      </c>
      <c r="AY94" s="98">
        <f t="shared" si="160"/>
        <v>0</v>
      </c>
      <c r="AZ94" s="98">
        <f t="shared" si="160"/>
        <v>0</v>
      </c>
      <c r="BA94" s="98">
        <f t="shared" si="160"/>
        <v>0</v>
      </c>
      <c r="BB94" s="98">
        <f t="shared" si="160"/>
        <v>0</v>
      </c>
      <c r="BC94" s="98">
        <f t="shared" si="160"/>
        <v>0</v>
      </c>
      <c r="BD94" s="98">
        <f t="shared" si="160"/>
        <v>0</v>
      </c>
      <c r="BE94" s="98">
        <f t="shared" si="160"/>
        <v>0</v>
      </c>
      <c r="BF94" s="98">
        <f t="shared" si="160"/>
        <v>0</v>
      </c>
      <c r="BG94" s="98">
        <f t="shared" si="160"/>
        <v>0</v>
      </c>
      <c r="BH94" s="98">
        <f t="shared" si="160"/>
        <v>0</v>
      </c>
      <c r="BI94" s="98">
        <f t="shared" si="160"/>
        <v>0</v>
      </c>
      <c r="BJ94" s="98">
        <f t="shared" si="160"/>
        <v>0</v>
      </c>
      <c r="BK94" s="98">
        <f t="shared" si="160"/>
        <v>0</v>
      </c>
      <c r="BL94" s="98">
        <f t="shared" si="160"/>
        <v>0</v>
      </c>
      <c r="BM94" s="98">
        <f t="shared" si="160"/>
        <v>0</v>
      </c>
      <c r="BN94" s="98">
        <f t="shared" si="160"/>
        <v>0</v>
      </c>
      <c r="BO94" s="98">
        <f t="shared" si="160"/>
        <v>0</v>
      </c>
      <c r="BP94" s="98">
        <f t="shared" si="160"/>
        <v>0</v>
      </c>
      <c r="BQ94" s="100">
        <f t="shared" si="160"/>
        <v>0</v>
      </c>
    </row>
    <row r="95" spans="1:69" x14ac:dyDescent="0.2">
      <c r="A95" s="101"/>
      <c r="B95" s="102" t="s">
        <v>336</v>
      </c>
      <c r="C95" s="105" t="s">
        <v>337</v>
      </c>
      <c r="D95" s="102">
        <f>SUM(E95,BE95)</f>
        <v>1617909</v>
      </c>
      <c r="E95" s="102">
        <f>SUM(F95,AQ95)</f>
        <v>1617909</v>
      </c>
      <c r="F95" s="102">
        <f t="shared" si="104"/>
        <v>1617909</v>
      </c>
      <c r="G95" s="102">
        <f>[1]Свод_расходов!G91</f>
        <v>0</v>
      </c>
      <c r="H95" s="102">
        <f>[1]Свод_расходов!H91</f>
        <v>0</v>
      </c>
      <c r="I95" s="102">
        <f t="shared" si="113"/>
        <v>0</v>
      </c>
      <c r="J95" s="102">
        <f>[1]Свод_расходов!J91</f>
        <v>0</v>
      </c>
      <c r="K95" s="102">
        <f>[1]Свод_расходов!K91</f>
        <v>0</v>
      </c>
      <c r="L95" s="102">
        <f>[1]Свод_расходов!L91</f>
        <v>0</v>
      </c>
      <c r="M95" s="102">
        <f>[1]Свод_расходов!M91</f>
        <v>0</v>
      </c>
      <c r="N95" s="102">
        <f>[1]Свод_расходов!N91</f>
        <v>0</v>
      </c>
      <c r="O95" s="102">
        <f>[1]Свод_расходов!O91</f>
        <v>0</v>
      </c>
      <c r="P95" s="102">
        <f t="shared" si="114"/>
        <v>0</v>
      </c>
      <c r="Q95" s="102">
        <f>[1]Свод_расходов!Q91</f>
        <v>0</v>
      </c>
      <c r="R95" s="102">
        <f>[1]Свод_расходов!R91</f>
        <v>0</v>
      </c>
      <c r="S95" s="102">
        <f>[1]Свод_расходов!S91</f>
        <v>0</v>
      </c>
      <c r="T95" s="102">
        <f>[1]Свод_расходов!T91</f>
        <v>0</v>
      </c>
      <c r="U95" s="102">
        <f t="shared" si="115"/>
        <v>0</v>
      </c>
      <c r="V95" s="102">
        <f>[1]Свод_расходов!V91</f>
        <v>0</v>
      </c>
      <c r="W95" s="102">
        <f>[1]Свод_расходов!W91</f>
        <v>0</v>
      </c>
      <c r="X95" s="102">
        <f>[1]Свод_расходов!X91</f>
        <v>0</v>
      </c>
      <c r="Y95" s="102">
        <f>[1]Свод_расходов!Y91</f>
        <v>0</v>
      </c>
      <c r="Z95" s="102">
        <f>[1]Свод_расходов!Z91</f>
        <v>0</v>
      </c>
      <c r="AA95" s="102">
        <f>[1]Свод_расходов!AA91</f>
        <v>0</v>
      </c>
      <c r="AB95" s="102">
        <f>[1]Свод_расходов!AB91</f>
        <v>0</v>
      </c>
      <c r="AC95" s="102">
        <f>[1]Свод_расходов!AC91</f>
        <v>0</v>
      </c>
      <c r="AD95" s="102">
        <f t="shared" si="116"/>
        <v>1617909</v>
      </c>
      <c r="AE95" s="102">
        <f>[1]Свод_расходов!AE91</f>
        <v>0</v>
      </c>
      <c r="AF95" s="102">
        <f>[1]Свод_расходов!AF91</f>
        <v>0</v>
      </c>
      <c r="AG95" s="102">
        <f>SUM(AH95:AP95)</f>
        <v>1617909</v>
      </c>
      <c r="AH95" s="102">
        <f>[1]Свод_расходов!AH91</f>
        <v>0</v>
      </c>
      <c r="AI95" s="102">
        <f>[1]Свод_расходов!AI91</f>
        <v>0</v>
      </c>
      <c r="AJ95" s="102">
        <f>[1]Свод_расходов!AJ91</f>
        <v>0</v>
      </c>
      <c r="AK95" s="102">
        <f>[1]Свод_расходов!AK91</f>
        <v>0</v>
      </c>
      <c r="AL95" s="102">
        <f>[1]Свод_расходов!AL91</f>
        <v>0</v>
      </c>
      <c r="AM95" s="102">
        <f>[1]Свод_расходов!AM91</f>
        <v>0</v>
      </c>
      <c r="AN95" s="102">
        <f>[1]Свод_расходов!AN91</f>
        <v>0</v>
      </c>
      <c r="AO95" s="102">
        <f>[1]Свод_расходов!AO91</f>
        <v>0</v>
      </c>
      <c r="AP95" s="102">
        <f>[1]Свод_расходов!AP91</f>
        <v>1617909</v>
      </c>
      <c r="AQ95" s="102">
        <f t="shared" si="117"/>
        <v>0</v>
      </c>
      <c r="AR95" s="102">
        <f t="shared" si="118"/>
        <v>0</v>
      </c>
      <c r="AS95" s="102">
        <f>[1]Свод_расходов!AS91</f>
        <v>0</v>
      </c>
      <c r="AT95" s="102">
        <f>[1]Свод_расходов!AT91</f>
        <v>0</v>
      </c>
      <c r="AU95" s="102">
        <f>[1]Свод_расходов!AU91</f>
        <v>0</v>
      </c>
      <c r="AV95" s="102">
        <f t="shared" si="119"/>
        <v>0</v>
      </c>
      <c r="AW95" s="102">
        <f>[1]Свод_расходов!AW91</f>
        <v>0</v>
      </c>
      <c r="AX95" s="102">
        <f>[1]Свод_расходов!AX91</f>
        <v>0</v>
      </c>
      <c r="AY95" s="102">
        <f>[1]Свод_расходов!AY91</f>
        <v>0</v>
      </c>
      <c r="AZ95" s="102">
        <f t="shared" ref="AZ95" si="161">BA95+BB95+BC95</f>
        <v>0</v>
      </c>
      <c r="BA95" s="102">
        <f>[1]Свод_расходов!BA91</f>
        <v>0</v>
      </c>
      <c r="BB95" s="102">
        <f>[1]Свод_расходов!BB91</f>
        <v>0</v>
      </c>
      <c r="BC95" s="102">
        <f>[1]Свод_расходов!BC91</f>
        <v>0</v>
      </c>
      <c r="BD95" s="102">
        <f>BE95+BQ95</f>
        <v>0</v>
      </c>
      <c r="BE95" s="102">
        <f>BF95+BH95+BL95</f>
        <v>0</v>
      </c>
      <c r="BF95" s="102">
        <f>BG95</f>
        <v>0</v>
      </c>
      <c r="BG95" s="102">
        <f t="shared" ref="BG95:BH97" si="162">BH95</f>
        <v>0</v>
      </c>
      <c r="BH95" s="102">
        <f t="shared" si="162"/>
        <v>0</v>
      </c>
      <c r="BI95" s="102">
        <f>[1]Свод_расходов!BH91</f>
        <v>0</v>
      </c>
      <c r="BJ95" s="102">
        <f>[1]Свод_расходов!BI91</f>
        <v>0</v>
      </c>
      <c r="BK95" s="102">
        <f>[1]Свод_расходов!BJ91</f>
        <v>0</v>
      </c>
      <c r="BL95" s="102">
        <f>BM95+BN95+BO95+BP95</f>
        <v>0</v>
      </c>
      <c r="BM95" s="102"/>
      <c r="BN95" s="102">
        <f>[1]Свод_расходов!BK91</f>
        <v>0</v>
      </c>
      <c r="BO95" s="102"/>
      <c r="BP95" s="102"/>
      <c r="BQ95" s="104">
        <f>[1]Свод_расходов!BL91</f>
        <v>0</v>
      </c>
    </row>
    <row r="96" spans="1:69" x14ac:dyDescent="0.2">
      <c r="A96" s="97" t="s">
        <v>123</v>
      </c>
      <c r="B96" s="98"/>
      <c r="C96" s="99" t="s">
        <v>124</v>
      </c>
      <c r="D96" s="98">
        <f>D97</f>
        <v>290950</v>
      </c>
      <c r="E96" s="98">
        <f t="shared" ref="E96:BQ96" si="163">E97</f>
        <v>290950</v>
      </c>
      <c r="F96" s="98">
        <f t="shared" si="163"/>
        <v>290950</v>
      </c>
      <c r="G96" s="98">
        <f t="shared" si="163"/>
        <v>0</v>
      </c>
      <c r="H96" s="98">
        <f t="shared" si="163"/>
        <v>0</v>
      </c>
      <c r="I96" s="98">
        <f t="shared" si="163"/>
        <v>0</v>
      </c>
      <c r="J96" s="98">
        <f t="shared" si="163"/>
        <v>0</v>
      </c>
      <c r="K96" s="98">
        <f t="shared" si="163"/>
        <v>0</v>
      </c>
      <c r="L96" s="98">
        <f t="shared" si="163"/>
        <v>0</v>
      </c>
      <c r="M96" s="98">
        <f t="shared" si="163"/>
        <v>0</v>
      </c>
      <c r="N96" s="98">
        <f t="shared" si="163"/>
        <v>0</v>
      </c>
      <c r="O96" s="98">
        <f t="shared" si="163"/>
        <v>0</v>
      </c>
      <c r="P96" s="98">
        <f t="shared" si="163"/>
        <v>0</v>
      </c>
      <c r="Q96" s="98">
        <f t="shared" si="163"/>
        <v>0</v>
      </c>
      <c r="R96" s="98">
        <f t="shared" si="163"/>
        <v>0</v>
      </c>
      <c r="S96" s="98">
        <f t="shared" si="163"/>
        <v>0</v>
      </c>
      <c r="T96" s="98">
        <f t="shared" si="163"/>
        <v>0</v>
      </c>
      <c r="U96" s="98">
        <f t="shared" si="163"/>
        <v>0</v>
      </c>
      <c r="V96" s="98">
        <f t="shared" si="163"/>
        <v>0</v>
      </c>
      <c r="W96" s="98">
        <f t="shared" si="163"/>
        <v>0</v>
      </c>
      <c r="X96" s="98">
        <f t="shared" si="163"/>
        <v>0</v>
      </c>
      <c r="Y96" s="98">
        <f t="shared" si="163"/>
        <v>0</v>
      </c>
      <c r="Z96" s="98">
        <f t="shared" si="163"/>
        <v>0</v>
      </c>
      <c r="AA96" s="98">
        <f t="shared" si="163"/>
        <v>0</v>
      </c>
      <c r="AB96" s="98">
        <f t="shared" si="163"/>
        <v>0</v>
      </c>
      <c r="AC96" s="98">
        <f t="shared" si="163"/>
        <v>0</v>
      </c>
      <c r="AD96" s="98">
        <f t="shared" si="163"/>
        <v>290950</v>
      </c>
      <c r="AE96" s="98">
        <f t="shared" si="163"/>
        <v>0</v>
      </c>
      <c r="AF96" s="98">
        <f t="shared" si="163"/>
        <v>0</v>
      </c>
      <c r="AG96" s="98">
        <f t="shared" si="163"/>
        <v>290950</v>
      </c>
      <c r="AH96" s="98">
        <f t="shared" si="163"/>
        <v>0</v>
      </c>
      <c r="AI96" s="98">
        <f t="shared" si="163"/>
        <v>0</v>
      </c>
      <c r="AJ96" s="98">
        <f t="shared" si="163"/>
        <v>0</v>
      </c>
      <c r="AK96" s="98">
        <f t="shared" si="163"/>
        <v>0</v>
      </c>
      <c r="AL96" s="98">
        <f t="shared" si="163"/>
        <v>0</v>
      </c>
      <c r="AM96" s="98">
        <f t="shared" si="163"/>
        <v>0</v>
      </c>
      <c r="AN96" s="98">
        <f t="shared" si="163"/>
        <v>0</v>
      </c>
      <c r="AO96" s="98">
        <f t="shared" si="163"/>
        <v>0</v>
      </c>
      <c r="AP96" s="98">
        <f t="shared" si="163"/>
        <v>290950</v>
      </c>
      <c r="AQ96" s="98">
        <f t="shared" si="163"/>
        <v>0</v>
      </c>
      <c r="AR96" s="98">
        <f t="shared" si="163"/>
        <v>0</v>
      </c>
      <c r="AS96" s="98">
        <f t="shared" si="163"/>
        <v>0</v>
      </c>
      <c r="AT96" s="98">
        <f t="shared" si="163"/>
        <v>0</v>
      </c>
      <c r="AU96" s="98">
        <f t="shared" si="163"/>
        <v>0</v>
      </c>
      <c r="AV96" s="98">
        <f t="shared" si="163"/>
        <v>0</v>
      </c>
      <c r="AW96" s="98">
        <f t="shared" si="163"/>
        <v>0</v>
      </c>
      <c r="AX96" s="98">
        <f t="shared" si="163"/>
        <v>0</v>
      </c>
      <c r="AY96" s="98">
        <f t="shared" si="163"/>
        <v>0</v>
      </c>
      <c r="AZ96" s="98">
        <f t="shared" si="163"/>
        <v>0</v>
      </c>
      <c r="BA96" s="98">
        <f t="shared" si="163"/>
        <v>0</v>
      </c>
      <c r="BB96" s="98">
        <f t="shared" si="163"/>
        <v>0</v>
      </c>
      <c r="BC96" s="98">
        <f t="shared" si="163"/>
        <v>0</v>
      </c>
      <c r="BD96" s="98">
        <f t="shared" si="163"/>
        <v>0</v>
      </c>
      <c r="BE96" s="98">
        <f t="shared" si="163"/>
        <v>0</v>
      </c>
      <c r="BF96" s="98">
        <f t="shared" si="163"/>
        <v>0</v>
      </c>
      <c r="BG96" s="98">
        <f t="shared" si="163"/>
        <v>0</v>
      </c>
      <c r="BH96" s="98">
        <f t="shared" si="163"/>
        <v>0</v>
      </c>
      <c r="BI96" s="98">
        <f t="shared" si="163"/>
        <v>0</v>
      </c>
      <c r="BJ96" s="98">
        <f t="shared" si="163"/>
        <v>0</v>
      </c>
      <c r="BK96" s="98">
        <f t="shared" si="163"/>
        <v>0</v>
      </c>
      <c r="BL96" s="98">
        <f t="shared" si="163"/>
        <v>0</v>
      </c>
      <c r="BM96" s="98">
        <f t="shared" si="163"/>
        <v>0</v>
      </c>
      <c r="BN96" s="98">
        <f t="shared" si="163"/>
        <v>0</v>
      </c>
      <c r="BO96" s="98">
        <f t="shared" si="163"/>
        <v>0</v>
      </c>
      <c r="BP96" s="98">
        <f t="shared" si="163"/>
        <v>0</v>
      </c>
      <c r="BQ96" s="100">
        <f t="shared" si="163"/>
        <v>0</v>
      </c>
    </row>
    <row r="97" spans="1:69" ht="25.5" x14ac:dyDescent="0.2">
      <c r="A97" s="101"/>
      <c r="B97" s="102" t="s">
        <v>338</v>
      </c>
      <c r="C97" s="105" t="s">
        <v>339</v>
      </c>
      <c r="D97" s="102">
        <f>SUM(E97,BE97)</f>
        <v>290950</v>
      </c>
      <c r="E97" s="102">
        <f>SUM(F97,AQ97)</f>
        <v>290950</v>
      </c>
      <c r="F97" s="102">
        <f t="shared" si="104"/>
        <v>290950</v>
      </c>
      <c r="G97" s="102">
        <f>[1]Свод_расходов!G93</f>
        <v>0</v>
      </c>
      <c r="H97" s="102">
        <f>[1]Свод_расходов!H93</f>
        <v>0</v>
      </c>
      <c r="I97" s="102">
        <f t="shared" si="113"/>
        <v>0</v>
      </c>
      <c r="J97" s="102">
        <f>[1]Свод_расходов!J93</f>
        <v>0</v>
      </c>
      <c r="K97" s="102">
        <f>[1]Свод_расходов!K93</f>
        <v>0</v>
      </c>
      <c r="L97" s="102">
        <f>[1]Свод_расходов!L93</f>
        <v>0</v>
      </c>
      <c r="M97" s="102">
        <f>[1]Свод_расходов!M93</f>
        <v>0</v>
      </c>
      <c r="N97" s="102">
        <f>[1]Свод_расходов!N93</f>
        <v>0</v>
      </c>
      <c r="O97" s="102">
        <f>[1]Свод_расходов!O93</f>
        <v>0</v>
      </c>
      <c r="P97" s="102">
        <f t="shared" si="114"/>
        <v>0</v>
      </c>
      <c r="Q97" s="102">
        <f>[1]Свод_расходов!Q93</f>
        <v>0</v>
      </c>
      <c r="R97" s="102">
        <f>[1]Свод_расходов!R93</f>
        <v>0</v>
      </c>
      <c r="S97" s="102">
        <f>[1]Свод_расходов!S93</f>
        <v>0</v>
      </c>
      <c r="T97" s="102">
        <f>[1]Свод_расходов!T93</f>
        <v>0</v>
      </c>
      <c r="U97" s="102">
        <f t="shared" si="115"/>
        <v>0</v>
      </c>
      <c r="V97" s="102">
        <f>[1]Свод_расходов!V93</f>
        <v>0</v>
      </c>
      <c r="W97" s="102">
        <f>[1]Свод_расходов!W93</f>
        <v>0</v>
      </c>
      <c r="X97" s="102">
        <f>[1]Свод_расходов!X93</f>
        <v>0</v>
      </c>
      <c r="Y97" s="102">
        <f>[1]Свод_расходов!Y93</f>
        <v>0</v>
      </c>
      <c r="Z97" s="102">
        <f>[1]Свод_расходов!Z93</f>
        <v>0</v>
      </c>
      <c r="AA97" s="102">
        <f>[1]Свод_расходов!AA93</f>
        <v>0</v>
      </c>
      <c r="AB97" s="102">
        <f>[1]Свод_расходов!AB93</f>
        <v>0</v>
      </c>
      <c r="AC97" s="102">
        <f>[1]Свод_расходов!AC93</f>
        <v>0</v>
      </c>
      <c r="AD97" s="102">
        <f t="shared" si="116"/>
        <v>290950</v>
      </c>
      <c r="AE97" s="102">
        <f>[1]Свод_расходов!AE93</f>
        <v>0</v>
      </c>
      <c r="AF97" s="102">
        <f>[1]Свод_расходов!AF93</f>
        <v>0</v>
      </c>
      <c r="AG97" s="102">
        <f>SUM(AH97:AP97)</f>
        <v>290950</v>
      </c>
      <c r="AH97" s="102">
        <f>[1]Свод_расходов!AH93</f>
        <v>0</v>
      </c>
      <c r="AI97" s="102">
        <f>[1]Свод_расходов!AI93</f>
        <v>0</v>
      </c>
      <c r="AJ97" s="102">
        <f>[1]Свод_расходов!AJ93</f>
        <v>0</v>
      </c>
      <c r="AK97" s="102">
        <f>[1]Свод_расходов!AK93</f>
        <v>0</v>
      </c>
      <c r="AL97" s="102">
        <f>[1]Свод_расходов!AL93</f>
        <v>0</v>
      </c>
      <c r="AM97" s="102">
        <f>[1]Свод_расходов!AM93</f>
        <v>0</v>
      </c>
      <c r="AN97" s="102">
        <f>[1]Свод_расходов!AN93</f>
        <v>0</v>
      </c>
      <c r="AO97" s="102">
        <f>[1]Свод_расходов!AO93</f>
        <v>0</v>
      </c>
      <c r="AP97" s="102">
        <f>[1]Свод_расходов!AP93</f>
        <v>290950</v>
      </c>
      <c r="AQ97" s="102">
        <f t="shared" si="117"/>
        <v>0</v>
      </c>
      <c r="AR97" s="102">
        <f t="shared" si="118"/>
        <v>0</v>
      </c>
      <c r="AS97" s="102">
        <f>[1]Свод_расходов!AS93</f>
        <v>0</v>
      </c>
      <c r="AT97" s="102">
        <f>[1]Свод_расходов!AT93</f>
        <v>0</v>
      </c>
      <c r="AU97" s="102">
        <f>[1]Свод_расходов!AU93</f>
        <v>0</v>
      </c>
      <c r="AV97" s="102">
        <f t="shared" si="119"/>
        <v>0</v>
      </c>
      <c r="AW97" s="102">
        <f>[1]Свод_расходов!AW93</f>
        <v>0</v>
      </c>
      <c r="AX97" s="102">
        <f>[1]Свод_расходов!AX93</f>
        <v>0</v>
      </c>
      <c r="AY97" s="102">
        <f>[1]Свод_расходов!AY93</f>
        <v>0</v>
      </c>
      <c r="AZ97" s="102">
        <f t="shared" ref="AZ97" si="164">BA97+BB97+BC97</f>
        <v>0</v>
      </c>
      <c r="BA97" s="102">
        <f>[1]Свод_расходов!BA93</f>
        <v>0</v>
      </c>
      <c r="BB97" s="102">
        <f>[1]Свод_расходов!BB93</f>
        <v>0</v>
      </c>
      <c r="BC97" s="102">
        <f>[1]Свод_расходов!BC93</f>
        <v>0</v>
      </c>
      <c r="BD97" s="102">
        <f t="shared" ref="BD97" si="165">BE97+BQ97</f>
        <v>0</v>
      </c>
      <c r="BE97" s="102">
        <f>BF97+BH97+BL97</f>
        <v>0</v>
      </c>
      <c r="BF97" s="102">
        <f>BG97</f>
        <v>0</v>
      </c>
      <c r="BG97" s="102">
        <f t="shared" si="162"/>
        <v>0</v>
      </c>
      <c r="BH97" s="102">
        <f t="shared" ref="BH97" si="166">BI97+BJ97+BK97</f>
        <v>0</v>
      </c>
      <c r="BI97" s="102">
        <f>[1]Свод_расходов!BH93</f>
        <v>0</v>
      </c>
      <c r="BJ97" s="102">
        <f>[1]Свод_расходов!BI93</f>
        <v>0</v>
      </c>
      <c r="BK97" s="102">
        <f>[1]Свод_расходов!BJ93</f>
        <v>0</v>
      </c>
      <c r="BL97" s="102">
        <f>BM97+BN97+BO97+BP97</f>
        <v>0</v>
      </c>
      <c r="BM97" s="102"/>
      <c r="BN97" s="102">
        <f>[1]Свод_расходов!BK93</f>
        <v>0</v>
      </c>
      <c r="BO97" s="102"/>
      <c r="BP97" s="102"/>
      <c r="BQ97" s="104">
        <f>[1]Свод_расходов!BL93</f>
        <v>0</v>
      </c>
    </row>
    <row r="98" spans="1:69" x14ac:dyDescent="0.2">
      <c r="A98" s="97" t="s">
        <v>125</v>
      </c>
      <c r="B98" s="98"/>
      <c r="C98" s="108" t="s">
        <v>126</v>
      </c>
      <c r="D98" s="98">
        <f>D99+D101+D103+D104+D105+D106+D107+D108+D109+D110+D111+D112+D100+D102</f>
        <v>46365285</v>
      </c>
      <c r="E98" s="98">
        <f t="shared" ref="E98:BP98" si="167">E99+E101+E103+E104+E105+E106+E107+E108+E109+E110+E111+E112+E100+E102</f>
        <v>45552935</v>
      </c>
      <c r="F98" s="98">
        <f t="shared" si="167"/>
        <v>45552935</v>
      </c>
      <c r="G98" s="98">
        <f t="shared" si="167"/>
        <v>12311369</v>
      </c>
      <c r="H98" s="98">
        <f t="shared" si="167"/>
        <v>2977737</v>
      </c>
      <c r="I98" s="98">
        <f t="shared" si="167"/>
        <v>24061687</v>
      </c>
      <c r="J98" s="98">
        <f t="shared" si="167"/>
        <v>505850</v>
      </c>
      <c r="K98" s="98">
        <f t="shared" si="167"/>
        <v>60592</v>
      </c>
      <c r="L98" s="98">
        <f t="shared" si="167"/>
        <v>20832000</v>
      </c>
      <c r="M98" s="98">
        <f t="shared" si="167"/>
        <v>0</v>
      </c>
      <c r="N98" s="98">
        <f t="shared" si="167"/>
        <v>622270</v>
      </c>
      <c r="O98" s="98">
        <f t="shared" si="167"/>
        <v>2040975</v>
      </c>
      <c r="P98" s="98">
        <f t="shared" si="167"/>
        <v>0</v>
      </c>
      <c r="Q98" s="98">
        <f t="shared" si="167"/>
        <v>0</v>
      </c>
      <c r="R98" s="98">
        <f t="shared" si="167"/>
        <v>0</v>
      </c>
      <c r="S98" s="98">
        <f t="shared" si="167"/>
        <v>581000</v>
      </c>
      <c r="T98" s="98">
        <f t="shared" si="167"/>
        <v>108334</v>
      </c>
      <c r="U98" s="98">
        <f t="shared" si="167"/>
        <v>1985830</v>
      </c>
      <c r="V98" s="98">
        <f t="shared" si="167"/>
        <v>270788</v>
      </c>
      <c r="W98" s="98">
        <f t="shared" si="167"/>
        <v>247361</v>
      </c>
      <c r="X98" s="98">
        <f t="shared" si="167"/>
        <v>1119773</v>
      </c>
      <c r="Y98" s="98">
        <f t="shared" si="167"/>
        <v>312071</v>
      </c>
      <c r="Z98" s="98">
        <f t="shared" si="167"/>
        <v>9674</v>
      </c>
      <c r="AA98" s="98">
        <f t="shared" si="167"/>
        <v>0</v>
      </c>
      <c r="AB98" s="98">
        <f t="shared" si="167"/>
        <v>0</v>
      </c>
      <c r="AC98" s="98">
        <f t="shared" si="167"/>
        <v>26163</v>
      </c>
      <c r="AD98" s="98">
        <f t="shared" si="167"/>
        <v>3526978</v>
      </c>
      <c r="AE98" s="98">
        <f t="shared" si="167"/>
        <v>491117</v>
      </c>
      <c r="AF98" s="98">
        <f t="shared" si="167"/>
        <v>1094911</v>
      </c>
      <c r="AG98" s="98">
        <f t="shared" si="167"/>
        <v>1940950</v>
      </c>
      <c r="AH98" s="98">
        <f t="shared" si="167"/>
        <v>507411</v>
      </c>
      <c r="AI98" s="98">
        <f t="shared" si="167"/>
        <v>38210</v>
      </c>
      <c r="AJ98" s="98">
        <f t="shared" si="167"/>
        <v>9739</v>
      </c>
      <c r="AK98" s="98">
        <f t="shared" si="167"/>
        <v>0</v>
      </c>
      <c r="AL98" s="98">
        <f t="shared" si="167"/>
        <v>0</v>
      </c>
      <c r="AM98" s="98">
        <f t="shared" si="167"/>
        <v>1000</v>
      </c>
      <c r="AN98" s="98">
        <f t="shared" si="167"/>
        <v>88121</v>
      </c>
      <c r="AO98" s="98">
        <f t="shared" si="167"/>
        <v>247000</v>
      </c>
      <c r="AP98" s="98">
        <f t="shared" si="167"/>
        <v>1049469</v>
      </c>
      <c r="AQ98" s="98">
        <f t="shared" si="167"/>
        <v>0</v>
      </c>
      <c r="AR98" s="98">
        <f t="shared" si="167"/>
        <v>0</v>
      </c>
      <c r="AS98" s="98">
        <f t="shared" si="167"/>
        <v>0</v>
      </c>
      <c r="AT98" s="98">
        <f t="shared" si="167"/>
        <v>0</v>
      </c>
      <c r="AU98" s="98">
        <f t="shared" si="167"/>
        <v>0</v>
      </c>
      <c r="AV98" s="98">
        <f t="shared" si="167"/>
        <v>0</v>
      </c>
      <c r="AW98" s="98">
        <f t="shared" si="167"/>
        <v>0</v>
      </c>
      <c r="AX98" s="98">
        <f t="shared" si="167"/>
        <v>0</v>
      </c>
      <c r="AY98" s="98">
        <f t="shared" si="167"/>
        <v>0</v>
      </c>
      <c r="AZ98" s="98">
        <f t="shared" si="167"/>
        <v>0</v>
      </c>
      <c r="BA98" s="98">
        <f t="shared" si="167"/>
        <v>0</v>
      </c>
      <c r="BB98" s="98">
        <f t="shared" si="167"/>
        <v>0</v>
      </c>
      <c r="BC98" s="98">
        <f t="shared" si="167"/>
        <v>0</v>
      </c>
      <c r="BD98" s="98">
        <f t="shared" si="167"/>
        <v>812350</v>
      </c>
      <c r="BE98" s="98">
        <f t="shared" si="167"/>
        <v>812350</v>
      </c>
      <c r="BF98" s="98">
        <f t="shared" si="167"/>
        <v>812350</v>
      </c>
      <c r="BG98" s="98">
        <f t="shared" si="167"/>
        <v>812350</v>
      </c>
      <c r="BH98" s="98">
        <f t="shared" si="167"/>
        <v>0</v>
      </c>
      <c r="BI98" s="98">
        <f t="shared" si="167"/>
        <v>0</v>
      </c>
      <c r="BJ98" s="98">
        <f t="shared" si="167"/>
        <v>0</v>
      </c>
      <c r="BK98" s="98">
        <f t="shared" si="167"/>
        <v>0</v>
      </c>
      <c r="BL98" s="98">
        <f t="shared" si="167"/>
        <v>0</v>
      </c>
      <c r="BM98" s="98">
        <f t="shared" si="167"/>
        <v>0</v>
      </c>
      <c r="BN98" s="98">
        <f t="shared" si="167"/>
        <v>0</v>
      </c>
      <c r="BO98" s="98">
        <f t="shared" si="167"/>
        <v>0</v>
      </c>
      <c r="BP98" s="98">
        <f t="shared" si="167"/>
        <v>0</v>
      </c>
      <c r="BQ98" s="98">
        <f t="shared" ref="BQ98" si="168">BQ99+BQ101+BQ103+BQ104+BQ105+BQ106+BQ107+BQ108+BQ109+BQ110+BQ111+BQ112+BQ100+BQ102</f>
        <v>0</v>
      </c>
    </row>
    <row r="99" spans="1:69" x14ac:dyDescent="0.2">
      <c r="A99" s="101"/>
      <c r="B99" s="102" t="s">
        <v>340</v>
      </c>
      <c r="C99" s="105" t="s">
        <v>341</v>
      </c>
      <c r="D99" s="102">
        <f>SUM(E99,BE99)</f>
        <v>26268846</v>
      </c>
      <c r="E99" s="102">
        <f>SUM(F99,AQ99)</f>
        <v>26253846</v>
      </c>
      <c r="F99" s="102">
        <f t="shared" si="104"/>
        <v>26253846</v>
      </c>
      <c r="G99" s="102">
        <f>[1]Свод_расходов!G95</f>
        <v>9178862</v>
      </c>
      <c r="H99" s="102">
        <f>[1]Свод_расходов!H95</f>
        <v>2193863</v>
      </c>
      <c r="I99" s="102">
        <f t="shared" si="113"/>
        <v>12421200</v>
      </c>
      <c r="J99" s="102">
        <f>[1]Свод_расходов!J95</f>
        <v>0</v>
      </c>
      <c r="K99" s="102">
        <f>[1]Свод_расходов!K95</f>
        <v>0</v>
      </c>
      <c r="L99" s="102">
        <f>[1]Свод_расходов!L95</f>
        <v>12012000</v>
      </c>
      <c r="M99" s="102">
        <f>[1]Свод_расходов!M95</f>
        <v>0</v>
      </c>
      <c r="N99" s="102">
        <f>[1]Свод_расходов!N95</f>
        <v>15750</v>
      </c>
      <c r="O99" s="102">
        <f>[1]Свод_расходов!O95</f>
        <v>393450</v>
      </c>
      <c r="P99" s="102">
        <f t="shared" si="114"/>
        <v>0</v>
      </c>
      <c r="Q99" s="102">
        <f>[1]Свод_расходов!Q95</f>
        <v>0</v>
      </c>
      <c r="R99" s="102">
        <f>[1]Свод_расходов!R95</f>
        <v>0</v>
      </c>
      <c r="S99" s="102">
        <f>[1]Свод_расходов!S95</f>
        <v>375000</v>
      </c>
      <c r="T99" s="102">
        <f>[1]Свод_расходов!T95</f>
        <v>20000</v>
      </c>
      <c r="U99" s="102">
        <f t="shared" si="115"/>
        <v>1230598</v>
      </c>
      <c r="V99" s="102">
        <f>[1]Свод_расходов!V95</f>
        <v>93518</v>
      </c>
      <c r="W99" s="102">
        <f>[1]Свод_расходов!W95</f>
        <v>0</v>
      </c>
      <c r="X99" s="102">
        <f>[1]Свод_расходов!X95</f>
        <v>978919</v>
      </c>
      <c r="Y99" s="102">
        <f>[1]Свод_расходов!Y95</f>
        <v>154309</v>
      </c>
      <c r="Z99" s="102">
        <f>[1]Свод_расходов!Z95</f>
        <v>3852</v>
      </c>
      <c r="AA99" s="102">
        <f>[1]Свод_расходов!AA95</f>
        <v>0</v>
      </c>
      <c r="AB99" s="102">
        <f>[1]Свод_расходов!AB95</f>
        <v>0</v>
      </c>
      <c r="AC99" s="102">
        <f>[1]Свод_расходов!AC95</f>
        <v>0</v>
      </c>
      <c r="AD99" s="102">
        <f t="shared" si="116"/>
        <v>834323</v>
      </c>
      <c r="AE99" s="102">
        <f>[1]Свод_расходов!AE95</f>
        <v>82500</v>
      </c>
      <c r="AF99" s="102">
        <f>[1]Свод_расходов!AF95</f>
        <v>662451</v>
      </c>
      <c r="AG99" s="102">
        <f t="shared" ref="AG99:AG112" si="169">SUM(AH99:AP99)</f>
        <v>89372</v>
      </c>
      <c r="AH99" s="102">
        <f>[1]Свод_расходов!AH95</f>
        <v>0</v>
      </c>
      <c r="AI99" s="102">
        <f>[1]Свод_расходов!AI95</f>
        <v>0</v>
      </c>
      <c r="AJ99" s="102">
        <f>[1]Свод_расходов!AJ95</f>
        <v>375</v>
      </c>
      <c r="AK99" s="102">
        <f>[1]Свод_расходов!AK95</f>
        <v>0</v>
      </c>
      <c r="AL99" s="102">
        <f>[1]Свод_расходов!AL95</f>
        <v>0</v>
      </c>
      <c r="AM99" s="102">
        <f>[1]Свод_расходов!AM95</f>
        <v>1000</v>
      </c>
      <c r="AN99" s="102">
        <f>[1]Свод_расходов!AN95</f>
        <v>0</v>
      </c>
      <c r="AO99" s="102">
        <f>[1]Свод_расходов!AO95</f>
        <v>0</v>
      </c>
      <c r="AP99" s="102">
        <f>[1]Свод_расходов!AP95</f>
        <v>87997</v>
      </c>
      <c r="AQ99" s="102">
        <f t="shared" si="117"/>
        <v>0</v>
      </c>
      <c r="AR99" s="102">
        <f t="shared" si="118"/>
        <v>0</v>
      </c>
      <c r="AS99" s="102">
        <f>[1]Свод_расходов!AS95</f>
        <v>0</v>
      </c>
      <c r="AT99" s="102">
        <f>[1]Свод_расходов!AT95</f>
        <v>0</v>
      </c>
      <c r="AU99" s="102">
        <f>[1]Свод_расходов!AU95</f>
        <v>0</v>
      </c>
      <c r="AV99" s="102">
        <f t="shared" si="119"/>
        <v>0</v>
      </c>
      <c r="AW99" s="102">
        <f>[1]Свод_расходов!AW95</f>
        <v>0</v>
      </c>
      <c r="AX99" s="102">
        <f>[1]Свод_расходов!AX95</f>
        <v>0</v>
      </c>
      <c r="AY99" s="102">
        <f>[1]Свод_расходов!AY95</f>
        <v>0</v>
      </c>
      <c r="AZ99" s="102">
        <f t="shared" ref="AZ99:AZ112" si="170">BA99+BB99+BC99</f>
        <v>0</v>
      </c>
      <c r="BA99" s="102">
        <f>[1]Свод_расходов!BA95</f>
        <v>0</v>
      </c>
      <c r="BB99" s="102">
        <f>[1]Свод_расходов!BB95</f>
        <v>0</v>
      </c>
      <c r="BC99" s="102">
        <f>[1]Свод_расходов!BC95</f>
        <v>0</v>
      </c>
      <c r="BD99" s="102">
        <f t="shared" ref="BD99:BD112" si="171">BE99+BQ99</f>
        <v>15000</v>
      </c>
      <c r="BE99" s="102">
        <f t="shared" ref="BE99:BE112" si="172">BF99+BH99+BL99</f>
        <v>15000</v>
      </c>
      <c r="BF99" s="102">
        <f t="shared" ref="BF99:BF112" si="173">BG99</f>
        <v>15000</v>
      </c>
      <c r="BG99" s="102">
        <f>[1]Свод_расходов!BG95</f>
        <v>15000</v>
      </c>
      <c r="BH99" s="102">
        <f t="shared" ref="BH99:BH112" si="174">BI99+BJ99+BK99</f>
        <v>0</v>
      </c>
      <c r="BI99" s="102">
        <f>[1]Свод_расходов!BH95</f>
        <v>0</v>
      </c>
      <c r="BJ99" s="102">
        <f>[1]Свод_расходов!BI95</f>
        <v>0</v>
      </c>
      <c r="BK99" s="102">
        <f>[1]Свод_расходов!BJ95</f>
        <v>0</v>
      </c>
      <c r="BL99" s="102">
        <f t="shared" ref="BL99:BL112" si="175">BM99+BN99+BO99+BP99</f>
        <v>0</v>
      </c>
      <c r="BM99" s="102"/>
      <c r="BN99" s="102">
        <f>[1]Свод_расходов!BO95</f>
        <v>0</v>
      </c>
      <c r="BO99" s="102"/>
      <c r="BP99" s="102"/>
      <c r="BQ99" s="104">
        <f>[1]Свод_расходов!BL95</f>
        <v>0</v>
      </c>
    </row>
    <row r="100" spans="1:69" ht="76.5" x14ac:dyDescent="0.2">
      <c r="A100" s="101"/>
      <c r="B100" s="102" t="s">
        <v>317</v>
      </c>
      <c r="C100" s="128" t="s">
        <v>342</v>
      </c>
      <c r="D100" s="102">
        <f>SUM(E100,BE100)</f>
        <v>0</v>
      </c>
      <c r="E100" s="102">
        <f>[1]Свод_расходов!E96</f>
        <v>0</v>
      </c>
      <c r="F100" s="102">
        <f t="shared" si="104"/>
        <v>0</v>
      </c>
      <c r="G100" s="102">
        <f>[1]Свод_расходов!G96</f>
        <v>0</v>
      </c>
      <c r="H100" s="102">
        <f>[1]Свод_расходов!H96</f>
        <v>0</v>
      </c>
      <c r="I100" s="102">
        <f t="shared" ref="I100" si="176">SUM(J100:O100)</f>
        <v>0</v>
      </c>
      <c r="J100" s="102">
        <f>[1]Свод_расходов!J96</f>
        <v>0</v>
      </c>
      <c r="K100" s="102">
        <f>[1]Свод_расходов!K96</f>
        <v>0</v>
      </c>
      <c r="L100" s="102">
        <f>[1]Свод_расходов!L96</f>
        <v>0</v>
      </c>
      <c r="M100" s="102">
        <f>[1]Свод_расходов!M96</f>
        <v>0</v>
      </c>
      <c r="N100" s="102">
        <f>[1]Свод_расходов!N96</f>
        <v>0</v>
      </c>
      <c r="O100" s="102">
        <f>[1]Свод_расходов!O96</f>
        <v>0</v>
      </c>
      <c r="P100" s="102">
        <f t="shared" si="114"/>
        <v>0</v>
      </c>
      <c r="Q100" s="102">
        <f>[1]Свод_расходов!Q96</f>
        <v>0</v>
      </c>
      <c r="R100" s="102">
        <f>[1]Свод_расходов!R96</f>
        <v>0</v>
      </c>
      <c r="S100" s="102">
        <f>[1]Свод_расходов!S96</f>
        <v>0</v>
      </c>
      <c r="T100" s="102">
        <f>[1]Свод_расходов!T96</f>
        <v>0</v>
      </c>
      <c r="U100" s="102">
        <f t="shared" si="115"/>
        <v>0</v>
      </c>
      <c r="V100" s="102">
        <f>[1]Свод_расходов!V96</f>
        <v>0</v>
      </c>
      <c r="W100" s="102">
        <f>[1]Свод_расходов!W96</f>
        <v>0</v>
      </c>
      <c r="X100" s="102">
        <f>[1]Свод_расходов!X96</f>
        <v>0</v>
      </c>
      <c r="Y100" s="102">
        <f>[1]Свод_расходов!Y96</f>
        <v>0</v>
      </c>
      <c r="Z100" s="102">
        <f>[1]Свод_расходов!Z96</f>
        <v>0</v>
      </c>
      <c r="AA100" s="102">
        <f>[1]Свод_расходов!AA96</f>
        <v>0</v>
      </c>
      <c r="AB100" s="102">
        <f>[1]Свод_расходов!AB96</f>
        <v>0</v>
      </c>
      <c r="AC100" s="102">
        <f>[1]Свод_расходов!AC96</f>
        <v>0</v>
      </c>
      <c r="AD100" s="102">
        <f t="shared" si="116"/>
        <v>0</v>
      </c>
      <c r="AE100" s="102">
        <f>[1]Свод_расходов!AE96</f>
        <v>0</v>
      </c>
      <c r="AF100" s="102">
        <f>[1]Свод_расходов!AF96</f>
        <v>0</v>
      </c>
      <c r="AG100" s="102">
        <f t="shared" si="169"/>
        <v>0</v>
      </c>
      <c r="AH100" s="102">
        <f>[1]Свод_расходов!AH96</f>
        <v>0</v>
      </c>
      <c r="AI100" s="102">
        <f>[1]Свод_расходов!AI96</f>
        <v>0</v>
      </c>
      <c r="AJ100" s="102">
        <f>[1]Свод_расходов!AJ96</f>
        <v>0</v>
      </c>
      <c r="AK100" s="102">
        <f>[1]Свод_расходов!AK96</f>
        <v>0</v>
      </c>
      <c r="AL100" s="102">
        <f>[1]Свод_расходов!AL96</f>
        <v>0</v>
      </c>
      <c r="AM100" s="102">
        <f>[1]Свод_расходов!AM96</f>
        <v>0</v>
      </c>
      <c r="AN100" s="102">
        <f>[1]Свод_расходов!AN96</f>
        <v>0</v>
      </c>
      <c r="AO100" s="102">
        <f>[1]Свод_расходов!AO96</f>
        <v>0</v>
      </c>
      <c r="AP100" s="102">
        <f>[1]Свод_расходов!AP96</f>
        <v>0</v>
      </c>
      <c r="AQ100" s="102">
        <f t="shared" si="117"/>
        <v>0</v>
      </c>
      <c r="AR100" s="102">
        <f t="shared" si="118"/>
        <v>0</v>
      </c>
      <c r="AS100" s="102">
        <f>[1]Свод_расходов!AS96</f>
        <v>0</v>
      </c>
      <c r="AT100" s="102">
        <f>[1]Свод_расходов!AT96</f>
        <v>0</v>
      </c>
      <c r="AU100" s="102">
        <f>[1]Свод_расходов!AU96</f>
        <v>0</v>
      </c>
      <c r="AV100" s="102">
        <f t="shared" si="119"/>
        <v>0</v>
      </c>
      <c r="AW100" s="102">
        <f>[1]Свод_расходов!AW96</f>
        <v>0</v>
      </c>
      <c r="AX100" s="102">
        <f>[1]Свод_расходов!AX96</f>
        <v>0</v>
      </c>
      <c r="AY100" s="102">
        <f>[1]Свод_расходов!AY96</f>
        <v>0</v>
      </c>
      <c r="AZ100" s="102">
        <f t="shared" si="170"/>
        <v>0</v>
      </c>
      <c r="BA100" s="102">
        <f>[1]Свод_расходов!BA96</f>
        <v>0</v>
      </c>
      <c r="BB100" s="102">
        <f>[1]Свод_расходов!BB96</f>
        <v>0</v>
      </c>
      <c r="BC100" s="102">
        <f>[1]Свод_расходов!BC96</f>
        <v>0</v>
      </c>
      <c r="BD100" s="102">
        <f t="shared" si="171"/>
        <v>0</v>
      </c>
      <c r="BE100" s="102">
        <f t="shared" si="172"/>
        <v>0</v>
      </c>
      <c r="BF100" s="102">
        <f t="shared" si="173"/>
        <v>0</v>
      </c>
      <c r="BG100" s="102">
        <f>[1]Свод_расходов!BG96</f>
        <v>0</v>
      </c>
      <c r="BH100" s="102">
        <f t="shared" si="174"/>
        <v>0</v>
      </c>
      <c r="BI100" s="102">
        <f>[1]Свод_расходов!BH96</f>
        <v>0</v>
      </c>
      <c r="BJ100" s="102">
        <f>[1]Свод_расходов!BI96</f>
        <v>0</v>
      </c>
      <c r="BK100" s="102">
        <f>[1]Свод_расходов!BJ96</f>
        <v>0</v>
      </c>
      <c r="BL100" s="102">
        <f t="shared" si="175"/>
        <v>0</v>
      </c>
      <c r="BM100" s="102"/>
      <c r="BN100" s="102">
        <f>[1]Свод_расходов!BK96</f>
        <v>0</v>
      </c>
      <c r="BO100" s="102"/>
      <c r="BP100" s="102"/>
      <c r="BQ100" s="104">
        <f>[1]Свод_расходов!BL96</f>
        <v>0</v>
      </c>
    </row>
    <row r="101" spans="1:69" ht="38.25" x14ac:dyDescent="0.2">
      <c r="A101" s="101"/>
      <c r="B101" s="102" t="s">
        <v>317</v>
      </c>
      <c r="C101" s="115" t="s">
        <v>343</v>
      </c>
      <c r="D101" s="102">
        <f>SUM(E101,BE101)</f>
        <v>0</v>
      </c>
      <c r="E101" s="102">
        <f>[1]Свод_расходов!E97</f>
        <v>0</v>
      </c>
      <c r="F101" s="102">
        <f t="shared" si="104"/>
        <v>0</v>
      </c>
      <c r="G101" s="102">
        <f>[1]Свод_расходов!G97</f>
        <v>0</v>
      </c>
      <c r="H101" s="102">
        <f>[1]Свод_расходов!H97</f>
        <v>0</v>
      </c>
      <c r="I101" s="102">
        <f t="shared" si="113"/>
        <v>0</v>
      </c>
      <c r="J101" s="102">
        <f>[1]Свод_расходов!J97</f>
        <v>0</v>
      </c>
      <c r="K101" s="102">
        <f>[1]Свод_расходов!K97</f>
        <v>0</v>
      </c>
      <c r="L101" s="102">
        <f>[1]Свод_расходов!L97</f>
        <v>0</v>
      </c>
      <c r="M101" s="102">
        <f>[1]Свод_расходов!M97</f>
        <v>0</v>
      </c>
      <c r="N101" s="102">
        <f>[1]Свод_расходов!N97</f>
        <v>0</v>
      </c>
      <c r="O101" s="102">
        <f>[1]Свод_расходов!O97</f>
        <v>0</v>
      </c>
      <c r="P101" s="102">
        <f t="shared" si="114"/>
        <v>0</v>
      </c>
      <c r="Q101" s="102">
        <f>[1]Свод_расходов!Q97</f>
        <v>0</v>
      </c>
      <c r="R101" s="102">
        <f>[1]Свод_расходов!R97</f>
        <v>0</v>
      </c>
      <c r="S101" s="102">
        <f>[1]Свод_расходов!S97</f>
        <v>0</v>
      </c>
      <c r="T101" s="102">
        <f>[1]Свод_расходов!T97</f>
        <v>0</v>
      </c>
      <c r="U101" s="102">
        <f t="shared" si="115"/>
        <v>0</v>
      </c>
      <c r="V101" s="102">
        <f>[1]Свод_расходов!V97</f>
        <v>0</v>
      </c>
      <c r="W101" s="102">
        <f>[1]Свод_расходов!W97</f>
        <v>0</v>
      </c>
      <c r="X101" s="102">
        <f>[1]Свод_расходов!X97</f>
        <v>0</v>
      </c>
      <c r="Y101" s="102">
        <f>[1]Свод_расходов!Y97</f>
        <v>0</v>
      </c>
      <c r="Z101" s="102">
        <f>[1]Свод_расходов!Z97</f>
        <v>0</v>
      </c>
      <c r="AA101" s="102">
        <f>[1]Свод_расходов!AA97</f>
        <v>0</v>
      </c>
      <c r="AB101" s="102">
        <f>[1]Свод_расходов!AB97</f>
        <v>0</v>
      </c>
      <c r="AC101" s="102">
        <f>[1]Свод_расходов!AC97</f>
        <v>0</v>
      </c>
      <c r="AD101" s="102">
        <f t="shared" si="116"/>
        <v>0</v>
      </c>
      <c r="AE101" s="102">
        <f>[1]Свод_расходов!AE97</f>
        <v>0</v>
      </c>
      <c r="AF101" s="102">
        <f>[1]Свод_расходов!AF97</f>
        <v>0</v>
      </c>
      <c r="AG101" s="102">
        <f t="shared" si="169"/>
        <v>0</v>
      </c>
      <c r="AH101" s="102">
        <f>[1]Свод_расходов!AH97</f>
        <v>0</v>
      </c>
      <c r="AI101" s="102">
        <f>[1]Свод_расходов!AI97</f>
        <v>0</v>
      </c>
      <c r="AJ101" s="102">
        <f>[1]Свод_расходов!AJ97</f>
        <v>0</v>
      </c>
      <c r="AK101" s="102">
        <f>[1]Свод_расходов!AK97</f>
        <v>0</v>
      </c>
      <c r="AL101" s="102">
        <f>[1]Свод_расходов!AL97</f>
        <v>0</v>
      </c>
      <c r="AM101" s="102">
        <f>[1]Свод_расходов!AM97</f>
        <v>0</v>
      </c>
      <c r="AN101" s="102">
        <f>[1]Свод_расходов!AN97</f>
        <v>0</v>
      </c>
      <c r="AO101" s="102">
        <f>[1]Свод_расходов!AO97</f>
        <v>0</v>
      </c>
      <c r="AP101" s="102">
        <f>[1]Свод_расходов!AP97</f>
        <v>0</v>
      </c>
      <c r="AQ101" s="102">
        <f t="shared" si="117"/>
        <v>0</v>
      </c>
      <c r="AR101" s="102">
        <f t="shared" si="118"/>
        <v>0</v>
      </c>
      <c r="AS101" s="102">
        <f>[1]Свод_расходов!AS97</f>
        <v>0</v>
      </c>
      <c r="AT101" s="102">
        <f>[1]Свод_расходов!AT97</f>
        <v>0</v>
      </c>
      <c r="AU101" s="102">
        <f>[1]Свод_расходов!AU97</f>
        <v>0</v>
      </c>
      <c r="AV101" s="102">
        <f t="shared" si="119"/>
        <v>0</v>
      </c>
      <c r="AW101" s="102">
        <f>[1]Свод_расходов!AW97</f>
        <v>0</v>
      </c>
      <c r="AX101" s="102">
        <f>[1]Свод_расходов!AX97</f>
        <v>0</v>
      </c>
      <c r="AY101" s="102">
        <f>[1]Свод_расходов!AY97</f>
        <v>0</v>
      </c>
      <c r="AZ101" s="102">
        <f t="shared" si="170"/>
        <v>0</v>
      </c>
      <c r="BA101" s="102">
        <f>[1]Свод_расходов!BA97</f>
        <v>0</v>
      </c>
      <c r="BB101" s="102">
        <f>[1]Свод_расходов!BB97</f>
        <v>0</v>
      </c>
      <c r="BC101" s="102">
        <f>[1]Свод_расходов!BC97</f>
        <v>0</v>
      </c>
      <c r="BD101" s="102">
        <f t="shared" si="171"/>
        <v>0</v>
      </c>
      <c r="BE101" s="102">
        <f t="shared" si="172"/>
        <v>0</v>
      </c>
      <c r="BF101" s="102">
        <f t="shared" si="173"/>
        <v>0</v>
      </c>
      <c r="BG101" s="102">
        <f>[1]Свод_расходов!BG97</f>
        <v>0</v>
      </c>
      <c r="BH101" s="102">
        <f t="shared" si="174"/>
        <v>0</v>
      </c>
      <c r="BI101" s="102">
        <f>[1]Свод_расходов!BH97</f>
        <v>0</v>
      </c>
      <c r="BJ101" s="102">
        <f>[1]Свод_расходов!BI97</f>
        <v>0</v>
      </c>
      <c r="BK101" s="102">
        <f>[1]Свод_расходов!BJ97</f>
        <v>0</v>
      </c>
      <c r="BL101" s="102">
        <f t="shared" si="175"/>
        <v>0</v>
      </c>
      <c r="BM101" s="102"/>
      <c r="BN101" s="102">
        <f>[1]Свод_расходов!BK97</f>
        <v>0</v>
      </c>
      <c r="BO101" s="102"/>
      <c r="BP101" s="102"/>
      <c r="BQ101" s="104">
        <f>[1]Свод_расходов!BL97</f>
        <v>0</v>
      </c>
    </row>
    <row r="102" spans="1:69" ht="26.25" thickBot="1" x14ac:dyDescent="0.25">
      <c r="A102" s="101"/>
      <c r="B102" s="102">
        <v>214</v>
      </c>
      <c r="C102" s="115" t="s">
        <v>344</v>
      </c>
      <c r="D102" s="102">
        <f>SUM(E102,BE102)</f>
        <v>60000</v>
      </c>
      <c r="E102" s="102">
        <f>[1]Свод_расходов!E98</f>
        <v>60000</v>
      </c>
      <c r="F102" s="102">
        <f t="shared" si="104"/>
        <v>60000</v>
      </c>
      <c r="G102" s="102">
        <f>[1]Свод_расходов!G98</f>
        <v>0</v>
      </c>
      <c r="H102" s="102">
        <f>[1]Свод_расходов!H98</f>
        <v>0</v>
      </c>
      <c r="I102" s="102">
        <f t="shared" ref="I102" si="177">SUM(J102:O102)</f>
        <v>0</v>
      </c>
      <c r="J102" s="102">
        <f>[1]Свод_расходов!J98</f>
        <v>0</v>
      </c>
      <c r="K102" s="102">
        <f>[1]Свод_расходов!K98</f>
        <v>0</v>
      </c>
      <c r="L102" s="102">
        <f>[1]Свод_расходов!L98</f>
        <v>0</v>
      </c>
      <c r="M102" s="102">
        <f>[1]Свод_расходов!M98</f>
        <v>0</v>
      </c>
      <c r="N102" s="102">
        <f>[1]Свод_расходов!N98</f>
        <v>0</v>
      </c>
      <c r="O102" s="102">
        <f>[1]Свод_расходов!O98</f>
        <v>0</v>
      </c>
      <c r="P102" s="102">
        <f t="shared" si="114"/>
        <v>0</v>
      </c>
      <c r="Q102" s="102">
        <f>[1]Свод_расходов!Q98</f>
        <v>0</v>
      </c>
      <c r="R102" s="102">
        <f>[1]Свод_расходов!R98</f>
        <v>0</v>
      </c>
      <c r="S102" s="102">
        <f>[1]Свод_расходов!S98</f>
        <v>0</v>
      </c>
      <c r="T102" s="102">
        <f>[1]Свод_расходов!T98</f>
        <v>0</v>
      </c>
      <c r="U102" s="102">
        <f t="shared" si="115"/>
        <v>0</v>
      </c>
      <c r="V102" s="102">
        <f>[1]Свод_расходов!V98</f>
        <v>0</v>
      </c>
      <c r="W102" s="102">
        <f>[1]Свод_расходов!W98</f>
        <v>0</v>
      </c>
      <c r="X102" s="102">
        <f>[1]Свод_расходов!X98</f>
        <v>0</v>
      </c>
      <c r="Y102" s="102">
        <f>[1]Свод_расходов!Y98</f>
        <v>0</v>
      </c>
      <c r="Z102" s="102">
        <f>[1]Свод_расходов!Z98</f>
        <v>0</v>
      </c>
      <c r="AA102" s="102">
        <f>[1]Свод_расходов!AA98</f>
        <v>0</v>
      </c>
      <c r="AB102" s="102">
        <f>[1]Свод_расходов!AB98</f>
        <v>0</v>
      </c>
      <c r="AC102" s="102">
        <f>[1]Свод_расходов!AC98</f>
        <v>0</v>
      </c>
      <c r="AD102" s="102">
        <f t="shared" si="116"/>
        <v>60000</v>
      </c>
      <c r="AE102" s="102">
        <f>[1]Свод_расходов!AE98</f>
        <v>0</v>
      </c>
      <c r="AF102" s="102">
        <f>[1]Свод_расходов!AF98</f>
        <v>0</v>
      </c>
      <c r="AG102" s="102">
        <f t="shared" ref="AG102" si="178">SUM(AH102:AP102)</f>
        <v>60000</v>
      </c>
      <c r="AH102" s="102">
        <f>[1]Свод_расходов!AH98</f>
        <v>0</v>
      </c>
      <c r="AI102" s="102">
        <f>[1]Свод_расходов!AI98</f>
        <v>0</v>
      </c>
      <c r="AJ102" s="102">
        <f>[1]Свод_расходов!AJ98</f>
        <v>0</v>
      </c>
      <c r="AK102" s="102">
        <f>[1]Свод_расходов!AK98</f>
        <v>0</v>
      </c>
      <c r="AL102" s="102">
        <f>[1]Свод_расходов!AL98</f>
        <v>0</v>
      </c>
      <c r="AM102" s="102">
        <f>[1]Свод_расходов!AM98</f>
        <v>0</v>
      </c>
      <c r="AN102" s="102">
        <f>[1]Свод_расходов!AN98</f>
        <v>0</v>
      </c>
      <c r="AO102" s="102">
        <f>[1]Свод_расходов!AO98</f>
        <v>0</v>
      </c>
      <c r="AP102" s="102">
        <f>[1]Свод_расходов!AP98</f>
        <v>60000</v>
      </c>
      <c r="AQ102" s="102">
        <f t="shared" si="117"/>
        <v>0</v>
      </c>
      <c r="AR102" s="102">
        <f t="shared" si="118"/>
        <v>0</v>
      </c>
      <c r="AS102" s="102">
        <f>[1]Свод_расходов!AS98</f>
        <v>0</v>
      </c>
      <c r="AT102" s="102">
        <f>[1]Свод_расходов!AT98</f>
        <v>0</v>
      </c>
      <c r="AU102" s="102">
        <f>[1]Свод_расходов!AU98</f>
        <v>0</v>
      </c>
      <c r="AV102" s="102">
        <f t="shared" si="119"/>
        <v>0</v>
      </c>
      <c r="AW102" s="102">
        <f>[1]Свод_расходов!AW98</f>
        <v>0</v>
      </c>
      <c r="AX102" s="102">
        <f>[1]Свод_расходов!AX98</f>
        <v>0</v>
      </c>
      <c r="AY102" s="102">
        <f>[1]Свод_расходов!AY98</f>
        <v>0</v>
      </c>
      <c r="AZ102" s="102">
        <f t="shared" si="170"/>
        <v>0</v>
      </c>
      <c r="BA102" s="102">
        <f>[1]Свод_расходов!BA98</f>
        <v>0</v>
      </c>
      <c r="BB102" s="102">
        <f>[1]Свод_расходов!BB98</f>
        <v>0</v>
      </c>
      <c r="BC102" s="102">
        <f>[1]Свод_расходов!BC98</f>
        <v>0</v>
      </c>
      <c r="BD102" s="102">
        <f t="shared" si="171"/>
        <v>0</v>
      </c>
      <c r="BE102" s="102">
        <f t="shared" si="172"/>
        <v>0</v>
      </c>
      <c r="BF102" s="102">
        <f t="shared" si="173"/>
        <v>0</v>
      </c>
      <c r="BG102" s="102">
        <f>[1]Свод_расходов!BG98</f>
        <v>0</v>
      </c>
      <c r="BH102" s="102">
        <f t="shared" si="174"/>
        <v>0</v>
      </c>
      <c r="BI102" s="102">
        <f>[1]Свод_расходов!BH98</f>
        <v>0</v>
      </c>
      <c r="BJ102" s="102">
        <f>[1]Свод_расходов!BI98</f>
        <v>0</v>
      </c>
      <c r="BK102" s="102">
        <f>[1]Свод_расходов!BJ98</f>
        <v>0</v>
      </c>
      <c r="BL102" s="102">
        <f t="shared" si="175"/>
        <v>0</v>
      </c>
      <c r="BM102" s="102"/>
      <c r="BN102" s="102">
        <f>[1]Свод_расходов!BK98</f>
        <v>0</v>
      </c>
      <c r="BO102" s="102"/>
      <c r="BP102" s="102"/>
      <c r="BQ102" s="104">
        <f>[1]Свод_расходов!BL98</f>
        <v>0</v>
      </c>
    </row>
    <row r="103" spans="1:69" ht="13.5" thickBot="1" x14ac:dyDescent="0.25">
      <c r="A103" s="101"/>
      <c r="B103" s="102" t="s">
        <v>317</v>
      </c>
      <c r="C103" s="129" t="s">
        <v>345</v>
      </c>
      <c r="D103" s="102">
        <f>SUM(E103,BE103)</f>
        <v>507411</v>
      </c>
      <c r="E103" s="102">
        <f>[1]Свод_расходов!E99</f>
        <v>507411</v>
      </c>
      <c r="F103" s="102">
        <f t="shared" si="104"/>
        <v>507411</v>
      </c>
      <c r="G103" s="102">
        <f>[1]Свод_расходов!G99</f>
        <v>0</v>
      </c>
      <c r="H103" s="102">
        <f>[1]Свод_расходов!H99</f>
        <v>0</v>
      </c>
      <c r="I103" s="102">
        <f t="shared" si="113"/>
        <v>0</v>
      </c>
      <c r="J103" s="102">
        <f>[1]Свод_расходов!J99</f>
        <v>0</v>
      </c>
      <c r="K103" s="102">
        <f>[1]Свод_расходов!K99</f>
        <v>0</v>
      </c>
      <c r="L103" s="102">
        <f>[1]Свод_расходов!L99</f>
        <v>0</v>
      </c>
      <c r="M103" s="102">
        <f>[1]Свод_расходов!M99</f>
        <v>0</v>
      </c>
      <c r="N103" s="102">
        <f>[1]Свод_расходов!N99</f>
        <v>0</v>
      </c>
      <c r="O103" s="102">
        <f>[1]Свод_расходов!O99</f>
        <v>0</v>
      </c>
      <c r="P103" s="102">
        <f t="shared" si="114"/>
        <v>0</v>
      </c>
      <c r="Q103" s="102">
        <f>[1]Свод_расходов!Q99</f>
        <v>0</v>
      </c>
      <c r="R103" s="102">
        <f>[1]Свод_расходов!R99</f>
        <v>0</v>
      </c>
      <c r="S103" s="102">
        <f>[1]Свод_расходов!S99</f>
        <v>0</v>
      </c>
      <c r="T103" s="102">
        <f>[1]Свод_расходов!T99</f>
        <v>0</v>
      </c>
      <c r="U103" s="102">
        <f t="shared" si="115"/>
        <v>0</v>
      </c>
      <c r="V103" s="102">
        <f>[1]Свод_расходов!V99</f>
        <v>0</v>
      </c>
      <c r="W103" s="102">
        <f>[1]Свод_расходов!W99</f>
        <v>0</v>
      </c>
      <c r="X103" s="102">
        <f>[1]Свод_расходов!X99</f>
        <v>0</v>
      </c>
      <c r="Y103" s="102">
        <f>[1]Свод_расходов!Y99</f>
        <v>0</v>
      </c>
      <c r="Z103" s="102">
        <f>[1]Свод_расходов!Z99</f>
        <v>0</v>
      </c>
      <c r="AA103" s="102">
        <f>[1]Свод_расходов!AA99</f>
        <v>0</v>
      </c>
      <c r="AB103" s="102">
        <f>[1]Свод_расходов!AB99</f>
        <v>0</v>
      </c>
      <c r="AC103" s="102">
        <f>[1]Свод_расходов!AC99</f>
        <v>0</v>
      </c>
      <c r="AD103" s="102">
        <f t="shared" si="116"/>
        <v>507411</v>
      </c>
      <c r="AE103" s="102">
        <f>[1]Свод_расходов!AE99</f>
        <v>0</v>
      </c>
      <c r="AF103" s="102">
        <f>[1]Свод_расходов!AF99</f>
        <v>0</v>
      </c>
      <c r="AG103" s="102">
        <f t="shared" si="169"/>
        <v>507411</v>
      </c>
      <c r="AH103" s="102">
        <f>[1]Свод_расходов!AH99</f>
        <v>507411</v>
      </c>
      <c r="AI103" s="102">
        <f>[1]Свод_расходов!AI99</f>
        <v>0</v>
      </c>
      <c r="AJ103" s="102">
        <f>[1]Свод_расходов!AJ99</f>
        <v>0</v>
      </c>
      <c r="AK103" s="102">
        <f>[1]Свод_расходов!AK99</f>
        <v>0</v>
      </c>
      <c r="AL103" s="102">
        <f>[1]Свод_расходов!AL99</f>
        <v>0</v>
      </c>
      <c r="AM103" s="102">
        <f>[1]Свод_расходов!AM99</f>
        <v>0</v>
      </c>
      <c r="AN103" s="102">
        <f>[1]Свод_расходов!AN99</f>
        <v>0</v>
      </c>
      <c r="AO103" s="102">
        <f>[1]Свод_расходов!AO99</f>
        <v>0</v>
      </c>
      <c r="AP103" s="102">
        <f>[1]Свод_расходов!AP99</f>
        <v>0</v>
      </c>
      <c r="AQ103" s="102">
        <f t="shared" si="117"/>
        <v>0</v>
      </c>
      <c r="AR103" s="102">
        <f t="shared" si="118"/>
        <v>0</v>
      </c>
      <c r="AS103" s="102">
        <f>[1]Свод_расходов!AS99</f>
        <v>0</v>
      </c>
      <c r="AT103" s="102">
        <f>[1]Свод_расходов!AT99</f>
        <v>0</v>
      </c>
      <c r="AU103" s="102">
        <f>[1]Свод_расходов!AU99</f>
        <v>0</v>
      </c>
      <c r="AV103" s="102">
        <f t="shared" si="119"/>
        <v>0</v>
      </c>
      <c r="AW103" s="102">
        <f>[1]Свод_расходов!AW99</f>
        <v>0</v>
      </c>
      <c r="AX103" s="102">
        <f>[1]Свод_расходов!AX99</f>
        <v>0</v>
      </c>
      <c r="AY103" s="102">
        <f>[1]Свод_расходов!AY99</f>
        <v>0</v>
      </c>
      <c r="AZ103" s="102">
        <f t="shared" si="170"/>
        <v>0</v>
      </c>
      <c r="BA103" s="102">
        <f>[1]Свод_расходов!BA99</f>
        <v>0</v>
      </c>
      <c r="BB103" s="102">
        <f>[1]Свод_расходов!BB99</f>
        <v>0</v>
      </c>
      <c r="BC103" s="102">
        <f>[1]Свод_расходов!BC99</f>
        <v>0</v>
      </c>
      <c r="BD103" s="102">
        <f t="shared" si="171"/>
        <v>0</v>
      </c>
      <c r="BE103" s="102">
        <f t="shared" si="172"/>
        <v>0</v>
      </c>
      <c r="BF103" s="102">
        <f t="shared" si="173"/>
        <v>0</v>
      </c>
      <c r="BG103" s="102">
        <f>[1]Свод_расходов!BG99</f>
        <v>0</v>
      </c>
      <c r="BH103" s="102">
        <f t="shared" si="174"/>
        <v>0</v>
      </c>
      <c r="BI103" s="102">
        <f>[1]Свод_расходов!BH99</f>
        <v>0</v>
      </c>
      <c r="BJ103" s="102">
        <f>[1]Свод_расходов!BI99</f>
        <v>0</v>
      </c>
      <c r="BK103" s="102">
        <f>[1]Свод_расходов!BJ99</f>
        <v>0</v>
      </c>
      <c r="BL103" s="102">
        <f t="shared" si="175"/>
        <v>0</v>
      </c>
      <c r="BM103" s="102"/>
      <c r="BN103" s="102">
        <f>[1]Свод_расходов!BK99</f>
        <v>0</v>
      </c>
      <c r="BO103" s="102"/>
      <c r="BP103" s="102"/>
      <c r="BQ103" s="104">
        <f>[1]Свод_расходов!BL99</f>
        <v>0</v>
      </c>
    </row>
    <row r="104" spans="1:69" x14ac:dyDescent="0.2">
      <c r="A104" s="101"/>
      <c r="B104" s="102" t="s">
        <v>317</v>
      </c>
      <c r="C104" s="110" t="s">
        <v>346</v>
      </c>
      <c r="D104" s="102">
        <v>0</v>
      </c>
      <c r="E104" s="102">
        <v>0</v>
      </c>
      <c r="F104" s="102">
        <f t="shared" si="104"/>
        <v>0</v>
      </c>
      <c r="G104" s="102">
        <v>0</v>
      </c>
      <c r="H104" s="102">
        <v>0</v>
      </c>
      <c r="I104" s="102">
        <f t="shared" si="113"/>
        <v>0</v>
      </c>
      <c r="J104" s="102">
        <v>0</v>
      </c>
      <c r="K104" s="102">
        <v>0</v>
      </c>
      <c r="L104" s="102">
        <v>0</v>
      </c>
      <c r="M104" s="102">
        <v>0</v>
      </c>
      <c r="N104" s="102">
        <v>0</v>
      </c>
      <c r="O104" s="102">
        <v>0</v>
      </c>
      <c r="P104" s="102">
        <f t="shared" si="114"/>
        <v>0</v>
      </c>
      <c r="Q104" s="102">
        <v>0</v>
      </c>
      <c r="R104" s="102">
        <v>0</v>
      </c>
      <c r="S104" s="102">
        <v>0</v>
      </c>
      <c r="T104" s="102">
        <v>0</v>
      </c>
      <c r="U104" s="102">
        <f t="shared" si="115"/>
        <v>0</v>
      </c>
      <c r="V104" s="102">
        <v>0</v>
      </c>
      <c r="W104" s="102">
        <v>0</v>
      </c>
      <c r="X104" s="102">
        <v>0</v>
      </c>
      <c r="Y104" s="102">
        <v>0</v>
      </c>
      <c r="Z104" s="102">
        <v>0</v>
      </c>
      <c r="AA104" s="102">
        <v>0</v>
      </c>
      <c r="AB104" s="102">
        <v>0</v>
      </c>
      <c r="AC104" s="102">
        <v>0</v>
      </c>
      <c r="AD104" s="102">
        <f t="shared" si="116"/>
        <v>0</v>
      </c>
      <c r="AE104" s="102">
        <v>0</v>
      </c>
      <c r="AF104" s="102">
        <v>0</v>
      </c>
      <c r="AG104" s="102">
        <f t="shared" si="169"/>
        <v>0</v>
      </c>
      <c r="AH104" s="102">
        <v>0</v>
      </c>
      <c r="AI104" s="102">
        <v>0</v>
      </c>
      <c r="AJ104" s="102">
        <v>0</v>
      </c>
      <c r="AK104" s="102">
        <v>0</v>
      </c>
      <c r="AL104" s="102">
        <v>0</v>
      </c>
      <c r="AM104" s="102">
        <v>0</v>
      </c>
      <c r="AN104" s="102">
        <v>0</v>
      </c>
      <c r="AO104" s="102">
        <v>0</v>
      </c>
      <c r="AP104" s="102">
        <v>0</v>
      </c>
      <c r="AQ104" s="102">
        <f t="shared" si="117"/>
        <v>0</v>
      </c>
      <c r="AR104" s="102">
        <f t="shared" si="118"/>
        <v>0</v>
      </c>
      <c r="AS104" s="102">
        <v>0</v>
      </c>
      <c r="AT104" s="102">
        <v>0</v>
      </c>
      <c r="AU104" s="102">
        <v>0</v>
      </c>
      <c r="AV104" s="102">
        <f t="shared" si="119"/>
        <v>0</v>
      </c>
      <c r="AW104" s="102">
        <v>0</v>
      </c>
      <c r="AX104" s="102">
        <v>0</v>
      </c>
      <c r="AY104" s="102">
        <v>0</v>
      </c>
      <c r="AZ104" s="102">
        <f t="shared" si="170"/>
        <v>0</v>
      </c>
      <c r="BA104" s="102">
        <v>0</v>
      </c>
      <c r="BB104" s="102">
        <v>0</v>
      </c>
      <c r="BC104" s="102">
        <f>[1]Свод_расходов!BC100</f>
        <v>0</v>
      </c>
      <c r="BD104" s="102">
        <f t="shared" si="171"/>
        <v>0</v>
      </c>
      <c r="BE104" s="102">
        <f t="shared" si="172"/>
        <v>0</v>
      </c>
      <c r="BF104" s="102">
        <f t="shared" si="173"/>
        <v>0</v>
      </c>
      <c r="BG104" s="102">
        <v>0</v>
      </c>
      <c r="BH104" s="102">
        <f t="shared" si="174"/>
        <v>0</v>
      </c>
      <c r="BI104" s="102">
        <v>0</v>
      </c>
      <c r="BJ104" s="102">
        <v>0</v>
      </c>
      <c r="BK104" s="102">
        <v>0</v>
      </c>
      <c r="BL104" s="102">
        <f t="shared" si="175"/>
        <v>0</v>
      </c>
      <c r="BM104" s="102"/>
      <c r="BN104" s="102">
        <v>0</v>
      </c>
      <c r="BO104" s="102"/>
      <c r="BP104" s="102"/>
      <c r="BQ104" s="104">
        <v>0</v>
      </c>
    </row>
    <row r="105" spans="1:69" x14ac:dyDescent="0.2">
      <c r="A105" s="101"/>
      <c r="B105" s="102" t="s">
        <v>317</v>
      </c>
      <c r="C105" s="110" t="s">
        <v>347</v>
      </c>
      <c r="D105" s="102">
        <f t="shared" ref="D105:D112" si="179">SUM(E105,BE105)</f>
        <v>6471258</v>
      </c>
      <c r="E105" s="102">
        <f t="shared" ref="E105:E112" si="180">SUM(F105,AQ105)</f>
        <v>6437258</v>
      </c>
      <c r="F105" s="102">
        <f t="shared" si="104"/>
        <v>6437258</v>
      </c>
      <c r="G105" s="102">
        <f>[1]Свод_расходов!G100</f>
        <v>207778</v>
      </c>
      <c r="H105" s="102">
        <f>[1]Свод_расходов!H100</f>
        <v>51944</v>
      </c>
      <c r="I105" s="102">
        <f t="shared" si="113"/>
        <v>5561048</v>
      </c>
      <c r="J105" s="102">
        <f>[1]Свод_расходов!J100</f>
        <v>0</v>
      </c>
      <c r="K105" s="102">
        <f>[1]Свод_расходов!K100</f>
        <v>0</v>
      </c>
      <c r="L105" s="102">
        <f>[1]Свод_расходов!L100</f>
        <v>5150000</v>
      </c>
      <c r="M105" s="102">
        <f>[1]Свод_расходов!M100</f>
        <v>0</v>
      </c>
      <c r="N105" s="102">
        <f>[1]Свод_расходов!N100</f>
        <v>0</v>
      </c>
      <c r="O105" s="102">
        <f>[1]Свод_расходов!O100</f>
        <v>411048</v>
      </c>
      <c r="P105" s="102">
        <f t="shared" si="114"/>
        <v>0</v>
      </c>
      <c r="Q105" s="102">
        <f>[1]Свод_расходов!Q100</f>
        <v>0</v>
      </c>
      <c r="R105" s="102">
        <f>[1]Свод_расходов!R100</f>
        <v>0</v>
      </c>
      <c r="S105" s="102">
        <f>[1]Свод_расходов!S100</f>
        <v>0</v>
      </c>
      <c r="T105" s="102">
        <f>[1]Свод_расходов!T100</f>
        <v>3600</v>
      </c>
      <c r="U105" s="102">
        <f t="shared" si="115"/>
        <v>0</v>
      </c>
      <c r="V105" s="102">
        <f>[1]Свод_расходов!V100</f>
        <v>0</v>
      </c>
      <c r="W105" s="102">
        <f>[1]Свод_расходов!W100</f>
        <v>0</v>
      </c>
      <c r="X105" s="102">
        <f>[1]Свод_расходов!X100</f>
        <v>0</v>
      </c>
      <c r="Y105" s="102">
        <f>[1]Свод_расходов!Y100</f>
        <v>0</v>
      </c>
      <c r="Z105" s="102">
        <f>[1]Свод_расходов!Z100</f>
        <v>0</v>
      </c>
      <c r="AA105" s="102">
        <f>[1]Свод_расходов!AA100</f>
        <v>0</v>
      </c>
      <c r="AB105" s="102">
        <f>[1]Свод_расходов!AB100</f>
        <v>0</v>
      </c>
      <c r="AC105" s="102">
        <f>[1]Свод_расходов!AC100</f>
        <v>0</v>
      </c>
      <c r="AD105" s="102">
        <f t="shared" si="116"/>
        <v>612888</v>
      </c>
      <c r="AE105" s="102">
        <f>[1]Свод_расходов!AE100</f>
        <v>0</v>
      </c>
      <c r="AF105" s="102">
        <f>[1]Свод_расходов!AF100</f>
        <v>0</v>
      </c>
      <c r="AG105" s="102">
        <f t="shared" si="169"/>
        <v>612888</v>
      </c>
      <c r="AH105" s="102">
        <f>[1]Свод_расходов!AH100</f>
        <v>0</v>
      </c>
      <c r="AI105" s="102">
        <f>[1]Свод_расходов!AI100</f>
        <v>6800</v>
      </c>
      <c r="AJ105" s="102">
        <f>[1]Свод_расходов!AJ100</f>
        <v>0</v>
      </c>
      <c r="AK105" s="102">
        <f>[1]Свод_расходов!AK100</f>
        <v>0</v>
      </c>
      <c r="AL105" s="102">
        <f>[1]Свод_расходов!AL100</f>
        <v>0</v>
      </c>
      <c r="AM105" s="102">
        <f>[1]Свод_расходов!AM100</f>
        <v>0</v>
      </c>
      <c r="AN105" s="102">
        <f>[1]Свод_расходов!AN100</f>
        <v>0</v>
      </c>
      <c r="AO105" s="102">
        <f>[1]Свод_расходов!AO100</f>
        <v>0</v>
      </c>
      <c r="AP105" s="102">
        <f>[1]Свод_расходов!AP100</f>
        <v>606088</v>
      </c>
      <c r="AQ105" s="102">
        <f t="shared" si="117"/>
        <v>0</v>
      </c>
      <c r="AR105" s="102">
        <f t="shared" si="118"/>
        <v>0</v>
      </c>
      <c r="AS105" s="102">
        <f>[1]Свод_расходов!AS100</f>
        <v>0</v>
      </c>
      <c r="AT105" s="102">
        <f>[1]Свод_расходов!AT100</f>
        <v>0</v>
      </c>
      <c r="AU105" s="102">
        <f>[1]Свод_расходов!AU100</f>
        <v>0</v>
      </c>
      <c r="AV105" s="102">
        <f t="shared" si="119"/>
        <v>0</v>
      </c>
      <c r="AW105" s="102">
        <f>[1]Свод_расходов!AW100</f>
        <v>0</v>
      </c>
      <c r="AX105" s="102">
        <f>[1]Свод_расходов!AX100</f>
        <v>0</v>
      </c>
      <c r="AY105" s="102">
        <f>[1]Свод_расходов!AY100</f>
        <v>0</v>
      </c>
      <c r="AZ105" s="102">
        <f t="shared" si="170"/>
        <v>0</v>
      </c>
      <c r="BA105" s="102">
        <f>[1]Свод_расходов!BA100</f>
        <v>0</v>
      </c>
      <c r="BB105" s="102">
        <f>[1]Свод_расходов!BB100</f>
        <v>0</v>
      </c>
      <c r="BC105" s="102">
        <f>[1]Свод_расходов!BC101</f>
        <v>0</v>
      </c>
      <c r="BD105" s="102">
        <f t="shared" si="171"/>
        <v>34000</v>
      </c>
      <c r="BE105" s="102">
        <f t="shared" si="172"/>
        <v>34000</v>
      </c>
      <c r="BF105" s="102">
        <f t="shared" si="173"/>
        <v>34000</v>
      </c>
      <c r="BG105" s="102">
        <f>[1]Свод_расходов!BG100</f>
        <v>34000</v>
      </c>
      <c r="BH105" s="102">
        <f t="shared" si="174"/>
        <v>0</v>
      </c>
      <c r="BI105" s="102">
        <f>[1]Свод_расходов!BH100</f>
        <v>0</v>
      </c>
      <c r="BJ105" s="102">
        <f>[1]Свод_расходов!BI100</f>
        <v>0</v>
      </c>
      <c r="BK105" s="102">
        <f>[1]Свод_расходов!BJ100</f>
        <v>0</v>
      </c>
      <c r="BL105" s="102">
        <f t="shared" si="175"/>
        <v>0</v>
      </c>
      <c r="BM105" s="102"/>
      <c r="BN105" s="102">
        <f>[1]Свод_расходов!BK100</f>
        <v>0</v>
      </c>
      <c r="BO105" s="102"/>
      <c r="BP105" s="102"/>
      <c r="BQ105" s="104">
        <f>[1]Свод_расходов!BL100</f>
        <v>0</v>
      </c>
    </row>
    <row r="106" spans="1:69" x14ac:dyDescent="0.2">
      <c r="A106" s="101"/>
      <c r="B106" s="102" t="s">
        <v>317</v>
      </c>
      <c r="C106" s="110" t="s">
        <v>348</v>
      </c>
      <c r="D106" s="102">
        <f t="shared" si="179"/>
        <v>0</v>
      </c>
      <c r="E106" s="102">
        <f t="shared" si="180"/>
        <v>0</v>
      </c>
      <c r="F106" s="102">
        <f t="shared" si="104"/>
        <v>0</v>
      </c>
      <c r="G106" s="102">
        <f>[1]Свод_расходов!G101</f>
        <v>0</v>
      </c>
      <c r="H106" s="102">
        <f>[1]Свод_расходов!H101</f>
        <v>0</v>
      </c>
      <c r="I106" s="102">
        <f t="shared" si="113"/>
        <v>0</v>
      </c>
      <c r="J106" s="102">
        <f>[1]Свод_расходов!J101</f>
        <v>0</v>
      </c>
      <c r="K106" s="102">
        <f>[1]Свод_расходов!K101</f>
        <v>0</v>
      </c>
      <c r="L106" s="102">
        <f>[1]Свод_расходов!L101</f>
        <v>0</v>
      </c>
      <c r="M106" s="102">
        <f>[1]Свод_расходов!M101</f>
        <v>0</v>
      </c>
      <c r="N106" s="102">
        <f>[1]Свод_расходов!N101</f>
        <v>0</v>
      </c>
      <c r="O106" s="102">
        <f>[1]Свод_расходов!O101</f>
        <v>0</v>
      </c>
      <c r="P106" s="102">
        <f t="shared" si="114"/>
        <v>0</v>
      </c>
      <c r="Q106" s="102">
        <f>[1]Свод_расходов!Q101</f>
        <v>0</v>
      </c>
      <c r="R106" s="102">
        <f>[1]Свод_расходов!R101</f>
        <v>0</v>
      </c>
      <c r="S106" s="102">
        <f>[1]Свод_расходов!S101</f>
        <v>0</v>
      </c>
      <c r="T106" s="102">
        <f>[1]Свод_расходов!T101</f>
        <v>0</v>
      </c>
      <c r="U106" s="102">
        <f t="shared" si="115"/>
        <v>0</v>
      </c>
      <c r="V106" s="102">
        <f>[1]Свод_расходов!V101</f>
        <v>0</v>
      </c>
      <c r="W106" s="102">
        <f>[1]Свод_расходов!W101</f>
        <v>0</v>
      </c>
      <c r="X106" s="102">
        <f>[1]Свод_расходов!X101</f>
        <v>0</v>
      </c>
      <c r="Y106" s="102">
        <f>[1]Свод_расходов!Y101</f>
        <v>0</v>
      </c>
      <c r="Z106" s="102">
        <f>[1]Свод_расходов!Z101</f>
        <v>0</v>
      </c>
      <c r="AA106" s="102">
        <f>[1]Свод_расходов!AA101</f>
        <v>0</v>
      </c>
      <c r="AB106" s="102">
        <f>[1]Свод_расходов!AB101</f>
        <v>0</v>
      </c>
      <c r="AC106" s="102">
        <f>[1]Свод_расходов!AC101</f>
        <v>0</v>
      </c>
      <c r="AD106" s="102">
        <f t="shared" si="116"/>
        <v>0</v>
      </c>
      <c r="AE106" s="102">
        <f>[1]Свод_расходов!AE101</f>
        <v>0</v>
      </c>
      <c r="AF106" s="102">
        <f>[1]Свод_расходов!AF101</f>
        <v>0</v>
      </c>
      <c r="AG106" s="102">
        <f t="shared" si="169"/>
        <v>0</v>
      </c>
      <c r="AH106" s="102">
        <f>[1]Свод_расходов!AH101</f>
        <v>0</v>
      </c>
      <c r="AI106" s="102">
        <f>[1]Свод_расходов!AI101</f>
        <v>0</v>
      </c>
      <c r="AJ106" s="102">
        <f>[1]Свод_расходов!AJ101</f>
        <v>0</v>
      </c>
      <c r="AK106" s="102">
        <f>[1]Свод_расходов!AK101</f>
        <v>0</v>
      </c>
      <c r="AL106" s="102">
        <f>[1]Свод_расходов!AL101</f>
        <v>0</v>
      </c>
      <c r="AM106" s="102">
        <f>[1]Свод_расходов!AM101</f>
        <v>0</v>
      </c>
      <c r="AN106" s="102">
        <f>[1]Свод_расходов!AN101</f>
        <v>0</v>
      </c>
      <c r="AO106" s="102">
        <f>[1]Свод_расходов!AO101</f>
        <v>0</v>
      </c>
      <c r="AP106" s="102">
        <f>[1]Свод_расходов!AP101</f>
        <v>0</v>
      </c>
      <c r="AQ106" s="102">
        <f t="shared" si="117"/>
        <v>0</v>
      </c>
      <c r="AR106" s="102">
        <f t="shared" si="118"/>
        <v>0</v>
      </c>
      <c r="AS106" s="102">
        <f>[1]Свод_расходов!AS101</f>
        <v>0</v>
      </c>
      <c r="AT106" s="102">
        <f>[1]Свод_расходов!AT101</f>
        <v>0</v>
      </c>
      <c r="AU106" s="102">
        <f>[1]Свод_расходов!AU101</f>
        <v>0</v>
      </c>
      <c r="AV106" s="102">
        <f t="shared" si="119"/>
        <v>0</v>
      </c>
      <c r="AW106" s="102">
        <f>[1]Свод_расходов!AW101</f>
        <v>0</v>
      </c>
      <c r="AX106" s="102">
        <f>[1]Свод_расходов!AX101</f>
        <v>0</v>
      </c>
      <c r="AY106" s="102">
        <f>[1]Свод_расходов!AY101</f>
        <v>0</v>
      </c>
      <c r="AZ106" s="102">
        <f t="shared" si="170"/>
        <v>0</v>
      </c>
      <c r="BA106" s="102">
        <f>[1]Свод_расходов!BA101</f>
        <v>0</v>
      </c>
      <c r="BB106" s="102">
        <f>[1]Свод_расходов!BB101</f>
        <v>0</v>
      </c>
      <c r="BC106" s="102">
        <f>[1]Свод_расходов!BC102</f>
        <v>0</v>
      </c>
      <c r="BD106" s="102">
        <f t="shared" si="171"/>
        <v>0</v>
      </c>
      <c r="BE106" s="102">
        <f t="shared" si="172"/>
        <v>0</v>
      </c>
      <c r="BF106" s="102">
        <f t="shared" si="173"/>
        <v>0</v>
      </c>
      <c r="BG106" s="102">
        <f>[1]Свод_расходов!BG101</f>
        <v>0</v>
      </c>
      <c r="BH106" s="102">
        <f t="shared" si="174"/>
        <v>0</v>
      </c>
      <c r="BI106" s="102">
        <f>[1]Свод_расходов!BH101</f>
        <v>0</v>
      </c>
      <c r="BJ106" s="102">
        <f>[1]Свод_расходов!BI101</f>
        <v>0</v>
      </c>
      <c r="BK106" s="102">
        <f>[1]Свод_расходов!BJ101</f>
        <v>0</v>
      </c>
      <c r="BL106" s="102">
        <f t="shared" si="175"/>
        <v>0</v>
      </c>
      <c r="BM106" s="102"/>
      <c r="BN106" s="102">
        <f>[1]Свод_расходов!BK101</f>
        <v>0</v>
      </c>
      <c r="BO106" s="102"/>
      <c r="BP106" s="102"/>
      <c r="BQ106" s="104">
        <f>[1]Свод_расходов!BL101</f>
        <v>0</v>
      </c>
    </row>
    <row r="107" spans="1:69" x14ac:dyDescent="0.2">
      <c r="A107" s="101"/>
      <c r="B107" s="102" t="s">
        <v>317</v>
      </c>
      <c r="C107" s="116" t="s">
        <v>349</v>
      </c>
      <c r="D107" s="102">
        <f t="shared" si="179"/>
        <v>2407378</v>
      </c>
      <c r="E107" s="102">
        <f t="shared" si="180"/>
        <v>2173028</v>
      </c>
      <c r="F107" s="102">
        <f t="shared" si="104"/>
        <v>2173028</v>
      </c>
      <c r="G107" s="102">
        <f>[1]Свод_расходов!G102</f>
        <v>647729</v>
      </c>
      <c r="H107" s="102">
        <f>[1]Свод_расходов!H102</f>
        <v>161930</v>
      </c>
      <c r="I107" s="102">
        <f t="shared" si="113"/>
        <v>687147</v>
      </c>
      <c r="J107" s="102">
        <f>[1]Свод_расходов!J102</f>
        <v>3850</v>
      </c>
      <c r="K107" s="102">
        <f>[1]Свод_расходов!K102</f>
        <v>20500</v>
      </c>
      <c r="L107" s="102">
        <f>[1]Свод_расходов!L102</f>
        <v>0</v>
      </c>
      <c r="M107" s="102">
        <f>[1]Свод_расходов!M102</f>
        <v>0</v>
      </c>
      <c r="N107" s="102">
        <f>[1]Свод_расходов!N102</f>
        <v>62520</v>
      </c>
      <c r="O107" s="102">
        <f>[1]Свод_расходов!O102</f>
        <v>600277</v>
      </c>
      <c r="P107" s="102">
        <f t="shared" si="114"/>
        <v>0</v>
      </c>
      <c r="Q107" s="102">
        <f>[1]Свод_расходов!Q102</f>
        <v>0</v>
      </c>
      <c r="R107" s="102">
        <f>[1]Свод_расходов!R102</f>
        <v>0</v>
      </c>
      <c r="S107" s="102">
        <f>[1]Свод_расходов!S102</f>
        <v>6000</v>
      </c>
      <c r="T107" s="102">
        <f>[1]Свод_расходов!T102</f>
        <v>23300</v>
      </c>
      <c r="U107" s="102">
        <f t="shared" si="115"/>
        <v>409353</v>
      </c>
      <c r="V107" s="102">
        <f>[1]Свод_расходов!V102</f>
        <v>19270</v>
      </c>
      <c r="W107" s="102">
        <f>[1]Свод_расходов!W102</f>
        <v>247361</v>
      </c>
      <c r="X107" s="102">
        <f>[1]Свод_расходов!X102</f>
        <v>63106</v>
      </c>
      <c r="Y107" s="102">
        <f>[1]Свод_расходов!Y102</f>
        <v>79616</v>
      </c>
      <c r="Z107" s="102">
        <f>[1]Свод_расходов!Z102</f>
        <v>0</v>
      </c>
      <c r="AA107" s="102">
        <f>[1]Свод_расходов!AA102</f>
        <v>0</v>
      </c>
      <c r="AB107" s="102">
        <f>[1]Свод_расходов!AB102</f>
        <v>0</v>
      </c>
      <c r="AC107" s="102">
        <f>[1]Свод_расходов!AC102</f>
        <v>0</v>
      </c>
      <c r="AD107" s="102">
        <f t="shared" si="116"/>
        <v>237569</v>
      </c>
      <c r="AE107" s="102">
        <f>[1]Свод_расходов!AE102</f>
        <v>74116</v>
      </c>
      <c r="AF107" s="102">
        <f>[1]Свод_расходов!AF102</f>
        <v>32460</v>
      </c>
      <c r="AG107" s="102">
        <f t="shared" si="169"/>
        <v>130993</v>
      </c>
      <c r="AH107" s="102">
        <f>[1]Свод_расходов!AH102</f>
        <v>0</v>
      </c>
      <c r="AI107" s="102">
        <f>[1]Свод_расходов!AI102</f>
        <v>18910</v>
      </c>
      <c r="AJ107" s="102">
        <f>[1]Свод_расходов!AJ102</f>
        <v>4364</v>
      </c>
      <c r="AK107" s="102">
        <f>[1]Свод_расходов!AK102</f>
        <v>0</v>
      </c>
      <c r="AL107" s="102">
        <f>[1]Свод_расходов!AL102</f>
        <v>0</v>
      </c>
      <c r="AM107" s="102">
        <f>[1]Свод_расходов!AM102</f>
        <v>0</v>
      </c>
      <c r="AN107" s="102">
        <f>[1]Свод_расходов!AN102</f>
        <v>0</v>
      </c>
      <c r="AO107" s="102">
        <f>[1]Свод_расходов!AO102</f>
        <v>43000</v>
      </c>
      <c r="AP107" s="102">
        <f>[1]Свод_расходов!AP102</f>
        <v>64719</v>
      </c>
      <c r="AQ107" s="102">
        <f t="shared" si="117"/>
        <v>0</v>
      </c>
      <c r="AR107" s="102">
        <f t="shared" si="118"/>
        <v>0</v>
      </c>
      <c r="AS107" s="102">
        <f>[1]Свод_расходов!AS102</f>
        <v>0</v>
      </c>
      <c r="AT107" s="102">
        <f>[1]Свод_расходов!AT102</f>
        <v>0</v>
      </c>
      <c r="AU107" s="102">
        <f>[1]Свод_расходов!AU102</f>
        <v>0</v>
      </c>
      <c r="AV107" s="102">
        <f t="shared" si="119"/>
        <v>0</v>
      </c>
      <c r="AW107" s="102">
        <f>[1]Свод_расходов!AW102</f>
        <v>0</v>
      </c>
      <c r="AX107" s="102">
        <f>[1]Свод_расходов!AX102</f>
        <v>0</v>
      </c>
      <c r="AY107" s="102">
        <f>[1]Свод_расходов!AY102</f>
        <v>0</v>
      </c>
      <c r="AZ107" s="102">
        <f t="shared" si="170"/>
        <v>0</v>
      </c>
      <c r="BA107" s="102">
        <f>[1]Свод_расходов!BA102</f>
        <v>0</v>
      </c>
      <c r="BB107" s="102">
        <f>[1]Свод_расходов!BB102</f>
        <v>0</v>
      </c>
      <c r="BC107" s="102">
        <f>[1]Свод_расходов!BC103</f>
        <v>0</v>
      </c>
      <c r="BD107" s="102">
        <f t="shared" si="171"/>
        <v>234350</v>
      </c>
      <c r="BE107" s="102">
        <f t="shared" si="172"/>
        <v>234350</v>
      </c>
      <c r="BF107" s="102">
        <f t="shared" si="173"/>
        <v>234350</v>
      </c>
      <c r="BG107" s="102">
        <f>[1]Свод_расходов!BG102</f>
        <v>234350</v>
      </c>
      <c r="BH107" s="102">
        <f t="shared" si="174"/>
        <v>0</v>
      </c>
      <c r="BI107" s="102">
        <f>[1]Свод_расходов!BH102</f>
        <v>0</v>
      </c>
      <c r="BJ107" s="102">
        <f>[1]Свод_расходов!BI102</f>
        <v>0</v>
      </c>
      <c r="BK107" s="102">
        <f>[1]Свод_расходов!BJ102</f>
        <v>0</v>
      </c>
      <c r="BL107" s="102">
        <f t="shared" si="175"/>
        <v>0</v>
      </c>
      <c r="BM107" s="102"/>
      <c r="BN107" s="102">
        <f>[1]Свод_расходов!BK102</f>
        <v>0</v>
      </c>
      <c r="BO107" s="102"/>
      <c r="BP107" s="102"/>
      <c r="BQ107" s="104">
        <f>[1]Свод_расходов!BL102</f>
        <v>0</v>
      </c>
    </row>
    <row r="108" spans="1:69" x14ac:dyDescent="0.2">
      <c r="A108" s="101"/>
      <c r="B108" s="102" t="s">
        <v>317</v>
      </c>
      <c r="C108" s="110" t="s">
        <v>350</v>
      </c>
      <c r="D108" s="102">
        <f t="shared" si="179"/>
        <v>42000</v>
      </c>
      <c r="E108" s="102">
        <f t="shared" si="180"/>
        <v>23000</v>
      </c>
      <c r="F108" s="102">
        <f t="shared" si="104"/>
        <v>23000</v>
      </c>
      <c r="G108" s="102">
        <f>[1]Свод_расходов!G103</f>
        <v>0</v>
      </c>
      <c r="H108" s="102">
        <f>[1]Свод_расходов!H103</f>
        <v>0</v>
      </c>
      <c r="I108" s="102">
        <f t="shared" si="113"/>
        <v>11000</v>
      </c>
      <c r="J108" s="102">
        <f>[1]Свод_расходов!J103</f>
        <v>0</v>
      </c>
      <c r="K108" s="102">
        <f>[1]Свод_расходов!K103</f>
        <v>0</v>
      </c>
      <c r="L108" s="102">
        <f>[1]Свод_расходов!L103</f>
        <v>0</v>
      </c>
      <c r="M108" s="102">
        <f>[1]Свод_расходов!M103</f>
        <v>0</v>
      </c>
      <c r="N108" s="102">
        <f>[1]Свод_расходов!N103</f>
        <v>4000</v>
      </c>
      <c r="O108" s="102">
        <f>[1]Свод_расходов!O103</f>
        <v>7000</v>
      </c>
      <c r="P108" s="102">
        <f t="shared" si="114"/>
        <v>0</v>
      </c>
      <c r="Q108" s="102">
        <f>[1]Свод_расходов!Q103</f>
        <v>0</v>
      </c>
      <c r="R108" s="102">
        <f>[1]Свод_расходов!R103</f>
        <v>0</v>
      </c>
      <c r="S108" s="102">
        <f>[1]Свод_расходов!S103</f>
        <v>0</v>
      </c>
      <c r="T108" s="102">
        <f>[1]Свод_расходов!T103</f>
        <v>2000</v>
      </c>
      <c r="U108" s="102">
        <f t="shared" si="115"/>
        <v>0</v>
      </c>
      <c r="V108" s="102">
        <f>[1]Свод_расходов!V103</f>
        <v>0</v>
      </c>
      <c r="W108" s="102">
        <f>[1]Свод_расходов!W103</f>
        <v>0</v>
      </c>
      <c r="X108" s="102">
        <f>[1]Свод_расходов!X103</f>
        <v>0</v>
      </c>
      <c r="Y108" s="102">
        <f>[1]Свод_расходов!Y103</f>
        <v>0</v>
      </c>
      <c r="Z108" s="102">
        <f>[1]Свод_расходов!Z103</f>
        <v>0</v>
      </c>
      <c r="AA108" s="102">
        <f>[1]Свод_расходов!AA103</f>
        <v>0</v>
      </c>
      <c r="AB108" s="102">
        <f>[1]Свод_расходов!AB103</f>
        <v>0</v>
      </c>
      <c r="AC108" s="102">
        <f>[1]Свод_расходов!AC103</f>
        <v>0</v>
      </c>
      <c r="AD108" s="102">
        <f t="shared" si="116"/>
        <v>10000</v>
      </c>
      <c r="AE108" s="102">
        <f>[1]Свод_расходов!AE103</f>
        <v>3000</v>
      </c>
      <c r="AF108" s="102">
        <f>[1]Свод_расходов!AF103</f>
        <v>0</v>
      </c>
      <c r="AG108" s="102">
        <f t="shared" si="169"/>
        <v>7000</v>
      </c>
      <c r="AH108" s="102">
        <f>[1]Свод_расходов!AH103</f>
        <v>0</v>
      </c>
      <c r="AI108" s="102">
        <f>[1]Свод_расходов!AI103</f>
        <v>0</v>
      </c>
      <c r="AJ108" s="102">
        <f>[1]Свод_расходов!AJ103</f>
        <v>0</v>
      </c>
      <c r="AK108" s="102">
        <f>[1]Свод_расходов!AK103</f>
        <v>0</v>
      </c>
      <c r="AL108" s="102">
        <f>[1]Свод_расходов!AL103</f>
        <v>0</v>
      </c>
      <c r="AM108" s="102">
        <f>[1]Свод_расходов!AM103</f>
        <v>0</v>
      </c>
      <c r="AN108" s="102">
        <f>[1]Свод_расходов!AN103</f>
        <v>0</v>
      </c>
      <c r="AO108" s="102">
        <f>[1]Свод_расходов!AO103</f>
        <v>0</v>
      </c>
      <c r="AP108" s="102">
        <f>[1]Свод_расходов!AP103</f>
        <v>7000</v>
      </c>
      <c r="AQ108" s="102">
        <f t="shared" si="117"/>
        <v>0</v>
      </c>
      <c r="AR108" s="102">
        <f t="shared" si="118"/>
        <v>0</v>
      </c>
      <c r="AS108" s="102">
        <f>[1]Свод_расходов!AS103</f>
        <v>0</v>
      </c>
      <c r="AT108" s="102">
        <f>[1]Свод_расходов!AT103</f>
        <v>0</v>
      </c>
      <c r="AU108" s="102">
        <f>[1]Свод_расходов!AU103</f>
        <v>0</v>
      </c>
      <c r="AV108" s="102">
        <f t="shared" si="119"/>
        <v>0</v>
      </c>
      <c r="AW108" s="102">
        <f>[1]Свод_расходов!AW103</f>
        <v>0</v>
      </c>
      <c r="AX108" s="102">
        <f>[1]Свод_расходов!AX103</f>
        <v>0</v>
      </c>
      <c r="AY108" s="102">
        <f>[1]Свод_расходов!AY103</f>
        <v>0</v>
      </c>
      <c r="AZ108" s="102">
        <f t="shared" si="170"/>
        <v>0</v>
      </c>
      <c r="BA108" s="102">
        <f>[1]Свод_расходов!BA103</f>
        <v>0</v>
      </c>
      <c r="BB108" s="102">
        <f>[1]Свод_расходов!BB103</f>
        <v>0</v>
      </c>
      <c r="BC108" s="102">
        <f>[1]Свод_расходов!BC104</f>
        <v>0</v>
      </c>
      <c r="BD108" s="102">
        <f t="shared" si="171"/>
        <v>19000</v>
      </c>
      <c r="BE108" s="102">
        <f t="shared" si="172"/>
        <v>19000</v>
      </c>
      <c r="BF108" s="102">
        <f t="shared" si="173"/>
        <v>19000</v>
      </c>
      <c r="BG108" s="102">
        <f>[1]Свод_расходов!BG103</f>
        <v>19000</v>
      </c>
      <c r="BH108" s="102">
        <f t="shared" si="174"/>
        <v>0</v>
      </c>
      <c r="BI108" s="102">
        <f>[1]Свод_расходов!BH103</f>
        <v>0</v>
      </c>
      <c r="BJ108" s="102">
        <f>[1]Свод_расходов!BI103</f>
        <v>0</v>
      </c>
      <c r="BK108" s="102">
        <f>[1]Свод_расходов!BJ103</f>
        <v>0</v>
      </c>
      <c r="BL108" s="102">
        <f t="shared" si="175"/>
        <v>0</v>
      </c>
      <c r="BM108" s="102"/>
      <c r="BN108" s="102">
        <f>[1]Свод_расходов!BK103</f>
        <v>0</v>
      </c>
      <c r="BO108" s="102"/>
      <c r="BP108" s="102"/>
      <c r="BQ108" s="104">
        <f>[1]Свод_расходов!BL103</f>
        <v>0</v>
      </c>
    </row>
    <row r="109" spans="1:69" x14ac:dyDescent="0.2">
      <c r="A109" s="101"/>
      <c r="B109" s="102" t="s">
        <v>317</v>
      </c>
      <c r="C109" s="110" t="s">
        <v>351</v>
      </c>
      <c r="D109" s="102">
        <f t="shared" si="179"/>
        <v>4000000</v>
      </c>
      <c r="E109" s="102">
        <f t="shared" si="180"/>
        <v>3600000</v>
      </c>
      <c r="F109" s="102">
        <f t="shared" si="104"/>
        <v>3600000</v>
      </c>
      <c r="G109" s="102">
        <f>[1]Свод_расходов!G104</f>
        <v>1600000</v>
      </c>
      <c r="H109" s="102">
        <f>[1]Свод_расходов!H104</f>
        <v>400000</v>
      </c>
      <c r="I109" s="102">
        <f t="shared" si="113"/>
        <v>835000</v>
      </c>
      <c r="J109" s="102">
        <f>[1]Свод_расходов!J104</f>
        <v>500000</v>
      </c>
      <c r="K109" s="102">
        <f>[1]Свод_расходов!K104</f>
        <v>5000</v>
      </c>
      <c r="L109" s="102">
        <f>[1]Свод_расходов!L104</f>
        <v>0</v>
      </c>
      <c r="M109" s="102">
        <f>[1]Свод_расходов!M104</f>
        <v>0</v>
      </c>
      <c r="N109" s="102">
        <f>[1]Свод_расходов!N104</f>
        <v>30000</v>
      </c>
      <c r="O109" s="102">
        <f>[1]Свод_расходов!O104</f>
        <v>300000</v>
      </c>
      <c r="P109" s="102">
        <f t="shared" si="114"/>
        <v>0</v>
      </c>
      <c r="Q109" s="102">
        <f>[1]Свод_расходов!Q104</f>
        <v>0</v>
      </c>
      <c r="R109" s="102">
        <f>[1]Свод_расходов!R104</f>
        <v>0</v>
      </c>
      <c r="S109" s="102">
        <f>[1]Свод_расходов!S104</f>
        <v>0</v>
      </c>
      <c r="T109" s="102">
        <f>[1]Свод_расходов!T104</f>
        <v>16000</v>
      </c>
      <c r="U109" s="102">
        <f t="shared" si="115"/>
        <v>226439</v>
      </c>
      <c r="V109" s="102">
        <f>[1]Свод_расходов!V104</f>
        <v>50000</v>
      </c>
      <c r="W109" s="102">
        <f>[1]Свод_расходов!W104</f>
        <v>0</v>
      </c>
      <c r="X109" s="102">
        <f>[1]Свод_расходов!X104</f>
        <v>71059</v>
      </c>
      <c r="Y109" s="102">
        <f>[1]Свод_расходов!Y104</f>
        <v>73395</v>
      </c>
      <c r="Z109" s="102">
        <f>[1]Свод_расходов!Z104</f>
        <v>5822</v>
      </c>
      <c r="AA109" s="102">
        <f>[1]Свод_расходов!AA104</f>
        <v>0</v>
      </c>
      <c r="AB109" s="102">
        <f>[1]Свод_расходов!AB104</f>
        <v>0</v>
      </c>
      <c r="AC109" s="102">
        <f>[1]Свод_расходов!AC104</f>
        <v>26163</v>
      </c>
      <c r="AD109" s="102">
        <f t="shared" si="116"/>
        <v>522561</v>
      </c>
      <c r="AE109" s="102">
        <f>[1]Свод_расходов!AE104</f>
        <v>60001</v>
      </c>
      <c r="AF109" s="102">
        <f>[1]Свод_расходов!AF104</f>
        <v>300000</v>
      </c>
      <c r="AG109" s="102">
        <f t="shared" si="169"/>
        <v>162560</v>
      </c>
      <c r="AH109" s="102">
        <f>[1]Свод_расходов!AH104</f>
        <v>0</v>
      </c>
      <c r="AI109" s="102">
        <f>[1]Свод_расходов!AI104</f>
        <v>10000</v>
      </c>
      <c r="AJ109" s="102">
        <f>[1]Свод_расходов!AJ104</f>
        <v>5000</v>
      </c>
      <c r="AK109" s="102">
        <f>[1]Свод_расходов!AK104</f>
        <v>0</v>
      </c>
      <c r="AL109" s="102">
        <f>[1]Свод_расходов!AL104</f>
        <v>0</v>
      </c>
      <c r="AM109" s="102">
        <f>[1]Свод_расходов!AM104</f>
        <v>0</v>
      </c>
      <c r="AN109" s="102">
        <f>[1]Свод_расходов!AN104</f>
        <v>88121</v>
      </c>
      <c r="AO109" s="102">
        <f>[1]Свод_расходов!AO104</f>
        <v>20000</v>
      </c>
      <c r="AP109" s="102">
        <f>[1]Свод_расходов!AP104</f>
        <v>39439</v>
      </c>
      <c r="AQ109" s="102">
        <f t="shared" si="117"/>
        <v>0</v>
      </c>
      <c r="AR109" s="102">
        <f t="shared" si="118"/>
        <v>0</v>
      </c>
      <c r="AS109" s="102">
        <f>[1]Свод_расходов!AS104</f>
        <v>0</v>
      </c>
      <c r="AT109" s="102">
        <f>[1]Свод_расходов!AT104</f>
        <v>0</v>
      </c>
      <c r="AU109" s="102">
        <f>[1]Свод_расходов!AU104</f>
        <v>0</v>
      </c>
      <c r="AV109" s="102">
        <f t="shared" si="119"/>
        <v>0</v>
      </c>
      <c r="AW109" s="102">
        <f>[1]Свод_расходов!AW104</f>
        <v>0</v>
      </c>
      <c r="AX109" s="102">
        <f>[1]Свод_расходов!AX104</f>
        <v>0</v>
      </c>
      <c r="AY109" s="102">
        <f>[1]Свод_расходов!AY104</f>
        <v>0</v>
      </c>
      <c r="AZ109" s="102">
        <f t="shared" si="170"/>
        <v>0</v>
      </c>
      <c r="BA109" s="102">
        <f>[1]Свод_расходов!BA104</f>
        <v>0</v>
      </c>
      <c r="BB109" s="102">
        <f>[1]Свод_расходов!BB104</f>
        <v>0</v>
      </c>
      <c r="BC109" s="102">
        <f>[1]Свод_расходов!BC105</f>
        <v>0</v>
      </c>
      <c r="BD109" s="102">
        <f t="shared" si="171"/>
        <v>400000</v>
      </c>
      <c r="BE109" s="102">
        <f t="shared" si="172"/>
        <v>400000</v>
      </c>
      <c r="BF109" s="102">
        <f t="shared" si="173"/>
        <v>400000</v>
      </c>
      <c r="BG109" s="102">
        <f>[1]Свод_расходов!BG104</f>
        <v>400000</v>
      </c>
      <c r="BH109" s="102">
        <f t="shared" si="174"/>
        <v>0</v>
      </c>
      <c r="BI109" s="102">
        <f>[1]Свод_расходов!BH104</f>
        <v>0</v>
      </c>
      <c r="BJ109" s="102">
        <f>[1]Свод_расходов!BI104</f>
        <v>0</v>
      </c>
      <c r="BK109" s="102">
        <f>[1]Свод_расходов!BJ104</f>
        <v>0</v>
      </c>
      <c r="BL109" s="102">
        <f t="shared" si="175"/>
        <v>0</v>
      </c>
      <c r="BM109" s="102"/>
      <c r="BN109" s="102">
        <f>[1]Свод_расходов!BK104</f>
        <v>0</v>
      </c>
      <c r="BO109" s="102"/>
      <c r="BP109" s="102"/>
      <c r="BQ109" s="104">
        <f>[1]Свод_расходов!BL104</f>
        <v>0</v>
      </c>
    </row>
    <row r="110" spans="1:69" x14ac:dyDescent="0.2">
      <c r="A110" s="101"/>
      <c r="B110" s="102" t="s">
        <v>317</v>
      </c>
      <c r="C110" s="110" t="s">
        <v>352</v>
      </c>
      <c r="D110" s="102">
        <f t="shared" si="179"/>
        <v>213192</v>
      </c>
      <c r="E110" s="102">
        <f t="shared" si="180"/>
        <v>213192</v>
      </c>
      <c r="F110" s="102">
        <f t="shared" si="104"/>
        <v>213192</v>
      </c>
      <c r="G110" s="102">
        <f>[1]Свод_расходов!G105</f>
        <v>92000</v>
      </c>
      <c r="H110" s="102">
        <f>[1]Свод_расходов!H105</f>
        <v>23000</v>
      </c>
      <c r="I110" s="102">
        <f t="shared" si="113"/>
        <v>67092</v>
      </c>
      <c r="J110" s="102">
        <f>[1]Свод_расходов!J105</f>
        <v>2000</v>
      </c>
      <c r="K110" s="102">
        <f>[1]Свод_расходов!K105</f>
        <v>35092</v>
      </c>
      <c r="L110" s="102">
        <f>[1]Свод_расходов!L105</f>
        <v>0</v>
      </c>
      <c r="M110" s="102">
        <f>[1]Свод_расходов!M105</f>
        <v>0</v>
      </c>
      <c r="N110" s="102">
        <f>[1]Свод_расходов!N105</f>
        <v>0</v>
      </c>
      <c r="O110" s="102">
        <f>[1]Свод_расходов!O105</f>
        <v>30000</v>
      </c>
      <c r="P110" s="102">
        <f t="shared" si="114"/>
        <v>0</v>
      </c>
      <c r="Q110" s="102">
        <f>[1]Свод_расходов!Q105</f>
        <v>0</v>
      </c>
      <c r="R110" s="102">
        <f>[1]Свод_расходов!R105</f>
        <v>0</v>
      </c>
      <c r="S110" s="102">
        <f>[1]Свод_расходов!S105</f>
        <v>0</v>
      </c>
      <c r="T110" s="102">
        <f>[1]Свод_расходов!T105</f>
        <v>12600</v>
      </c>
      <c r="U110" s="102">
        <f t="shared" si="115"/>
        <v>2000</v>
      </c>
      <c r="V110" s="102">
        <f>[1]Свод_расходов!V105</f>
        <v>2000</v>
      </c>
      <c r="W110" s="102">
        <f>[1]Свод_расходов!W105</f>
        <v>0</v>
      </c>
      <c r="X110" s="102">
        <f>[1]Свод_расходов!X105</f>
        <v>0</v>
      </c>
      <c r="Y110" s="102">
        <f>[1]Свод_расходов!Y105</f>
        <v>0</v>
      </c>
      <c r="Z110" s="102">
        <f>[1]Свод_расходов!Z105</f>
        <v>0</v>
      </c>
      <c r="AA110" s="102">
        <f>[1]Свод_расходов!AA105</f>
        <v>0</v>
      </c>
      <c r="AB110" s="102">
        <f>[1]Свод_расходов!AB105</f>
        <v>0</v>
      </c>
      <c r="AC110" s="102">
        <f>[1]Свод_расходов!AC105</f>
        <v>0</v>
      </c>
      <c r="AD110" s="102">
        <f t="shared" si="116"/>
        <v>16500</v>
      </c>
      <c r="AE110" s="102">
        <f>[1]Свод_расходов!AE105</f>
        <v>10000</v>
      </c>
      <c r="AF110" s="102">
        <f>[1]Свод_расходов!AF105</f>
        <v>0</v>
      </c>
      <c r="AG110" s="102">
        <f t="shared" si="169"/>
        <v>6500</v>
      </c>
      <c r="AH110" s="102">
        <f>[1]Свод_расходов!AH105</f>
        <v>0</v>
      </c>
      <c r="AI110" s="102">
        <f>[1]Свод_расходов!AI105</f>
        <v>2500</v>
      </c>
      <c r="AJ110" s="102">
        <f>[1]Свод_расходов!AJ105</f>
        <v>0</v>
      </c>
      <c r="AK110" s="102">
        <f>[1]Свод_расходов!AK105</f>
        <v>0</v>
      </c>
      <c r="AL110" s="102">
        <f>[1]Свод_расходов!AL105</f>
        <v>0</v>
      </c>
      <c r="AM110" s="102">
        <f>[1]Свод_расходов!AM105</f>
        <v>0</v>
      </c>
      <c r="AN110" s="102">
        <f>[1]Свод_расходов!AN105</f>
        <v>0</v>
      </c>
      <c r="AO110" s="102">
        <f>[1]Свод_расходов!AO105</f>
        <v>0</v>
      </c>
      <c r="AP110" s="102">
        <f>[1]Свод_расходов!AP105</f>
        <v>4000</v>
      </c>
      <c r="AQ110" s="102">
        <f t="shared" si="117"/>
        <v>0</v>
      </c>
      <c r="AR110" s="102">
        <f t="shared" si="118"/>
        <v>0</v>
      </c>
      <c r="AS110" s="102">
        <f>[1]Свод_расходов!AS105</f>
        <v>0</v>
      </c>
      <c r="AT110" s="102">
        <f>[1]Свод_расходов!AT105</f>
        <v>0</v>
      </c>
      <c r="AU110" s="102">
        <f>[1]Свод_расходов!AU105</f>
        <v>0</v>
      </c>
      <c r="AV110" s="102">
        <f t="shared" si="119"/>
        <v>0</v>
      </c>
      <c r="AW110" s="102">
        <f>[1]Свод_расходов!AW105</f>
        <v>0</v>
      </c>
      <c r="AX110" s="102">
        <f>[1]Свод_расходов!AX105</f>
        <v>0</v>
      </c>
      <c r="AY110" s="102">
        <f>[1]Свод_расходов!AY105</f>
        <v>0</v>
      </c>
      <c r="AZ110" s="102">
        <f t="shared" si="170"/>
        <v>0</v>
      </c>
      <c r="BA110" s="102">
        <f>[1]Свод_расходов!BA105</f>
        <v>0</v>
      </c>
      <c r="BB110" s="102">
        <f>[1]Свод_расходов!BB105</f>
        <v>0</v>
      </c>
      <c r="BC110" s="102">
        <f>[1]Свод_расходов!BC106</f>
        <v>0</v>
      </c>
      <c r="BD110" s="102">
        <f t="shared" si="171"/>
        <v>0</v>
      </c>
      <c r="BE110" s="102">
        <f t="shared" si="172"/>
        <v>0</v>
      </c>
      <c r="BF110" s="102">
        <f t="shared" si="173"/>
        <v>0</v>
      </c>
      <c r="BG110" s="102">
        <f>[1]Свод_расходов!BG105</f>
        <v>0</v>
      </c>
      <c r="BH110" s="102">
        <f t="shared" si="174"/>
        <v>0</v>
      </c>
      <c r="BI110" s="102">
        <f>[1]Свод_расходов!BH105</f>
        <v>0</v>
      </c>
      <c r="BJ110" s="102">
        <f>[1]Свод_расходов!BI105</f>
        <v>0</v>
      </c>
      <c r="BK110" s="102">
        <f>[1]Свод_расходов!BJ105</f>
        <v>0</v>
      </c>
      <c r="BL110" s="102">
        <f t="shared" si="175"/>
        <v>0</v>
      </c>
      <c r="BM110" s="102"/>
      <c r="BN110" s="102">
        <f>[1]Свод_расходов!BK105</f>
        <v>0</v>
      </c>
      <c r="BO110" s="102"/>
      <c r="BP110" s="102"/>
      <c r="BQ110" s="104">
        <f>[1]Свод_расходов!BL105</f>
        <v>0</v>
      </c>
    </row>
    <row r="111" spans="1:69" x14ac:dyDescent="0.2">
      <c r="A111" s="101"/>
      <c r="B111" s="102" t="s">
        <v>317</v>
      </c>
      <c r="C111" s="110" t="s">
        <v>353</v>
      </c>
      <c r="D111" s="102">
        <f t="shared" si="179"/>
        <v>5500000</v>
      </c>
      <c r="E111" s="102">
        <f t="shared" si="180"/>
        <v>5450000</v>
      </c>
      <c r="F111" s="102">
        <f t="shared" si="104"/>
        <v>5450000</v>
      </c>
      <c r="G111" s="102">
        <f>[1]Свод_расходов!G106</f>
        <v>585000</v>
      </c>
      <c r="H111" s="102">
        <f>[1]Свод_расходов!H106</f>
        <v>147000</v>
      </c>
      <c r="I111" s="102">
        <f t="shared" si="113"/>
        <v>3870000</v>
      </c>
      <c r="J111" s="102">
        <f>[1]Свод_расходов!J106</f>
        <v>0</v>
      </c>
      <c r="K111" s="102">
        <f>[1]Свод_расходов!K106</f>
        <v>0</v>
      </c>
      <c r="L111" s="102">
        <f>[1]Свод_расходов!L106</f>
        <v>3670000</v>
      </c>
      <c r="M111" s="102">
        <f>[1]Свод_расходов!M106</f>
        <v>0</v>
      </c>
      <c r="N111" s="102">
        <f>[1]Свод_расходов!N106</f>
        <v>100000</v>
      </c>
      <c r="O111" s="102">
        <f>[1]Свод_расходов!O106</f>
        <v>100000</v>
      </c>
      <c r="P111" s="102">
        <f t="shared" si="114"/>
        <v>0</v>
      </c>
      <c r="Q111" s="102">
        <f>[1]Свод_расходов!Q106</f>
        <v>0</v>
      </c>
      <c r="R111" s="102">
        <f>[1]Свод_расходов!R106</f>
        <v>0</v>
      </c>
      <c r="S111" s="102">
        <f>[1]Свод_расходов!S106</f>
        <v>200000</v>
      </c>
      <c r="T111" s="102">
        <f>[1]Свод_расходов!T106</f>
        <v>20000</v>
      </c>
      <c r="U111" s="102">
        <f t="shared" si="115"/>
        <v>100000</v>
      </c>
      <c r="V111" s="102">
        <f>[1]Свод_расходов!V106</f>
        <v>100000</v>
      </c>
      <c r="W111" s="102">
        <f>[1]Свод_расходов!W106</f>
        <v>0</v>
      </c>
      <c r="X111" s="102">
        <f>[1]Свод_расходов!X106</f>
        <v>0</v>
      </c>
      <c r="Y111" s="102">
        <f>[1]Свод_расходов!Y106</f>
        <v>0</v>
      </c>
      <c r="Z111" s="102">
        <f>[1]Свод_расходов!Z106</f>
        <v>0</v>
      </c>
      <c r="AA111" s="102">
        <f>[1]Свод_расходов!AA106</f>
        <v>0</v>
      </c>
      <c r="AB111" s="102">
        <f>[1]Свод_расходов!AB106</f>
        <v>0</v>
      </c>
      <c r="AC111" s="102">
        <f>[1]Свод_расходов!AC106</f>
        <v>0</v>
      </c>
      <c r="AD111" s="102">
        <f t="shared" si="116"/>
        <v>528000</v>
      </c>
      <c r="AE111" s="102">
        <f>[1]Свод_расходов!AE106</f>
        <v>250000</v>
      </c>
      <c r="AF111" s="102">
        <f>[1]Свод_расходов!AF106</f>
        <v>100000</v>
      </c>
      <c r="AG111" s="102">
        <f t="shared" si="169"/>
        <v>178000</v>
      </c>
      <c r="AH111" s="102">
        <f>[1]Свод_расходов!AH106</f>
        <v>0</v>
      </c>
      <c r="AI111" s="102">
        <f>[1]Свод_расходов!AI106</f>
        <v>0</v>
      </c>
      <c r="AJ111" s="102">
        <f>[1]Свод_расходов!AJ106</f>
        <v>0</v>
      </c>
      <c r="AK111" s="102">
        <f>[1]Свод_расходов!AK106</f>
        <v>0</v>
      </c>
      <c r="AL111" s="102">
        <f>[1]Свод_расходов!AL106</f>
        <v>0</v>
      </c>
      <c r="AM111" s="102">
        <f>[1]Свод_расходов!AM106</f>
        <v>0</v>
      </c>
      <c r="AN111" s="102">
        <f>[1]Свод_расходов!AN106</f>
        <v>0</v>
      </c>
      <c r="AO111" s="102">
        <f>[1]Свод_расходов!AO106</f>
        <v>118000</v>
      </c>
      <c r="AP111" s="102">
        <f>[1]Свод_расходов!AP106</f>
        <v>60000</v>
      </c>
      <c r="AQ111" s="102">
        <f t="shared" si="117"/>
        <v>0</v>
      </c>
      <c r="AR111" s="102">
        <f t="shared" si="118"/>
        <v>0</v>
      </c>
      <c r="AS111" s="102">
        <f>[1]Свод_расходов!AS106</f>
        <v>0</v>
      </c>
      <c r="AT111" s="102">
        <f>[1]Свод_расходов!AT106</f>
        <v>0</v>
      </c>
      <c r="AU111" s="102">
        <f>[1]Свод_расходов!AU106</f>
        <v>0</v>
      </c>
      <c r="AV111" s="102">
        <f t="shared" si="119"/>
        <v>0</v>
      </c>
      <c r="AW111" s="102">
        <f>[1]Свод_расходов!AW106</f>
        <v>0</v>
      </c>
      <c r="AX111" s="102">
        <f>[1]Свод_расходов!AX106</f>
        <v>0</v>
      </c>
      <c r="AY111" s="102">
        <f>[1]Свод_расходов!AY106</f>
        <v>0</v>
      </c>
      <c r="AZ111" s="102">
        <f t="shared" si="170"/>
        <v>0</v>
      </c>
      <c r="BA111" s="102">
        <f>[1]Свод_расходов!BA106</f>
        <v>0</v>
      </c>
      <c r="BB111" s="102">
        <f>[1]Свод_расходов!BB106</f>
        <v>0</v>
      </c>
      <c r="BC111" s="102">
        <f>[1]Свод_расходов!BC107</f>
        <v>0</v>
      </c>
      <c r="BD111" s="102">
        <f t="shared" si="171"/>
        <v>50000</v>
      </c>
      <c r="BE111" s="102">
        <f t="shared" si="172"/>
        <v>50000</v>
      </c>
      <c r="BF111" s="102">
        <f t="shared" si="173"/>
        <v>50000</v>
      </c>
      <c r="BG111" s="102">
        <f>[1]Свод_расходов!BG106</f>
        <v>50000</v>
      </c>
      <c r="BH111" s="102">
        <f t="shared" si="174"/>
        <v>0</v>
      </c>
      <c r="BI111" s="102">
        <f>[1]Свод_расходов!BH106</f>
        <v>0</v>
      </c>
      <c r="BJ111" s="102">
        <f>[1]Свод_расходов!BI106</f>
        <v>0</v>
      </c>
      <c r="BK111" s="102">
        <f>[1]Свод_расходов!BJ106</f>
        <v>0</v>
      </c>
      <c r="BL111" s="102">
        <f t="shared" si="175"/>
        <v>0</v>
      </c>
      <c r="BM111" s="102"/>
      <c r="BN111" s="102">
        <f>[1]Свод_расходов!BK106</f>
        <v>0</v>
      </c>
      <c r="BO111" s="102"/>
      <c r="BP111" s="102"/>
      <c r="BQ111" s="104">
        <f>[1]Свод_расходов!BL106</f>
        <v>0</v>
      </c>
    </row>
    <row r="112" spans="1:69" x14ac:dyDescent="0.2">
      <c r="A112" s="101"/>
      <c r="B112" s="102" t="s">
        <v>317</v>
      </c>
      <c r="C112" s="110" t="s">
        <v>354</v>
      </c>
      <c r="D112" s="102">
        <f t="shared" si="179"/>
        <v>895200</v>
      </c>
      <c r="E112" s="102">
        <f t="shared" si="180"/>
        <v>835200</v>
      </c>
      <c r="F112" s="102">
        <f t="shared" si="104"/>
        <v>835200</v>
      </c>
      <c r="G112" s="102">
        <f>[1]Свод_расходов!G107</f>
        <v>0</v>
      </c>
      <c r="H112" s="102">
        <f>[1]Свод_расходов!H107</f>
        <v>0</v>
      </c>
      <c r="I112" s="102">
        <f t="shared" si="113"/>
        <v>609200</v>
      </c>
      <c r="J112" s="102">
        <f>[1]Свод_расходов!J107</f>
        <v>0</v>
      </c>
      <c r="K112" s="102">
        <f>[1]Свод_расходов!K107</f>
        <v>0</v>
      </c>
      <c r="L112" s="102">
        <f>[1]Свод_расходов!L107</f>
        <v>0</v>
      </c>
      <c r="M112" s="102">
        <f>[1]Свод_расходов!M107</f>
        <v>0</v>
      </c>
      <c r="N112" s="102">
        <f>[1]Свод_расходов!N107</f>
        <v>410000</v>
      </c>
      <c r="O112" s="102">
        <f>[1]Свод_расходов!O107</f>
        <v>199200</v>
      </c>
      <c r="P112" s="102">
        <f t="shared" si="114"/>
        <v>0</v>
      </c>
      <c r="Q112" s="102">
        <f>[1]Свод_расходов!Q107</f>
        <v>0</v>
      </c>
      <c r="R112" s="102">
        <f>[1]Свод_расходов!R107</f>
        <v>0</v>
      </c>
      <c r="S112" s="102">
        <f>[1]Свод_расходов!S107</f>
        <v>0</v>
      </c>
      <c r="T112" s="102">
        <f>[1]Свод_расходов!T107</f>
        <v>10834</v>
      </c>
      <c r="U112" s="102">
        <f t="shared" si="115"/>
        <v>17440</v>
      </c>
      <c r="V112" s="102">
        <f>[1]Свод_расходов!V107</f>
        <v>6000</v>
      </c>
      <c r="W112" s="102">
        <f>[1]Свод_расходов!W107</f>
        <v>0</v>
      </c>
      <c r="X112" s="102">
        <f>[1]Свод_расходов!X107</f>
        <v>6689</v>
      </c>
      <c r="Y112" s="102">
        <f>[1]Свод_расходов!Y107</f>
        <v>4751</v>
      </c>
      <c r="Z112" s="102">
        <f>[1]Свод_расходов!Z107</f>
        <v>0</v>
      </c>
      <c r="AA112" s="102">
        <f>[1]Свод_расходов!AA107</f>
        <v>0</v>
      </c>
      <c r="AB112" s="102">
        <f>[1]Свод_расходов!AB107</f>
        <v>0</v>
      </c>
      <c r="AC112" s="102">
        <f>[1]Свод_расходов!AC107</f>
        <v>0</v>
      </c>
      <c r="AD112" s="102">
        <f t="shared" si="116"/>
        <v>197726</v>
      </c>
      <c r="AE112" s="102">
        <f>[1]Свод_расходов!AE107</f>
        <v>11500</v>
      </c>
      <c r="AF112" s="102">
        <f>[1]Свод_расходов!AF107</f>
        <v>0</v>
      </c>
      <c r="AG112" s="102">
        <f t="shared" si="169"/>
        <v>186226</v>
      </c>
      <c r="AH112" s="102">
        <f>[1]Свод_расходов!AH107</f>
        <v>0</v>
      </c>
      <c r="AI112" s="102">
        <f>[1]Свод_расходов!AI107</f>
        <v>0</v>
      </c>
      <c r="AJ112" s="102">
        <f>[1]Свод_расходов!AJ107</f>
        <v>0</v>
      </c>
      <c r="AK112" s="102">
        <f>[1]Свод_расходов!AK107</f>
        <v>0</v>
      </c>
      <c r="AL112" s="102">
        <f>[1]Свод_расходов!AL107</f>
        <v>0</v>
      </c>
      <c r="AM112" s="102">
        <f>[1]Свод_расходов!AM107</f>
        <v>0</v>
      </c>
      <c r="AN112" s="102">
        <f>[1]Свод_расходов!AN107</f>
        <v>0</v>
      </c>
      <c r="AO112" s="102">
        <f>[1]Свод_расходов!AO107</f>
        <v>66000</v>
      </c>
      <c r="AP112" s="102">
        <f>[1]Свод_расходов!AP107</f>
        <v>120226</v>
      </c>
      <c r="AQ112" s="102">
        <f t="shared" si="117"/>
        <v>0</v>
      </c>
      <c r="AR112" s="102">
        <f t="shared" si="118"/>
        <v>0</v>
      </c>
      <c r="AS112" s="102">
        <f>[1]Свод_расходов!AS107</f>
        <v>0</v>
      </c>
      <c r="AT112" s="102">
        <f>[1]Свод_расходов!AT107</f>
        <v>0</v>
      </c>
      <c r="AU112" s="102">
        <f>[1]Свод_расходов!AU107</f>
        <v>0</v>
      </c>
      <c r="AV112" s="102">
        <f t="shared" si="119"/>
        <v>0</v>
      </c>
      <c r="AW112" s="102">
        <f>[1]Свод_расходов!AW107</f>
        <v>0</v>
      </c>
      <c r="AX112" s="102">
        <f>[1]Свод_расходов!AX107</f>
        <v>0</v>
      </c>
      <c r="AY112" s="102">
        <f>[1]Свод_расходов!AY107</f>
        <v>0</v>
      </c>
      <c r="AZ112" s="102">
        <f t="shared" si="170"/>
        <v>0</v>
      </c>
      <c r="BA112" s="102">
        <f>[1]Свод_расходов!BA107</f>
        <v>0</v>
      </c>
      <c r="BB112" s="102">
        <f>[1]Свод_расходов!BB107</f>
        <v>0</v>
      </c>
      <c r="BC112" s="102">
        <f>[1]Свод_расходов!BC108</f>
        <v>0</v>
      </c>
      <c r="BD112" s="102">
        <f t="shared" si="171"/>
        <v>60000</v>
      </c>
      <c r="BE112" s="102">
        <f t="shared" si="172"/>
        <v>60000</v>
      </c>
      <c r="BF112" s="102">
        <f t="shared" si="173"/>
        <v>60000</v>
      </c>
      <c r="BG112" s="102">
        <f>[1]Свод_расходов!BG107</f>
        <v>60000</v>
      </c>
      <c r="BH112" s="102">
        <f t="shared" si="174"/>
        <v>0</v>
      </c>
      <c r="BI112" s="102">
        <f>[1]Свод_расходов!BH107</f>
        <v>0</v>
      </c>
      <c r="BJ112" s="102">
        <f>[1]Свод_расходов!BI107</f>
        <v>0</v>
      </c>
      <c r="BK112" s="102">
        <f>[1]Свод_расходов!BJ107</f>
        <v>0</v>
      </c>
      <c r="BL112" s="102">
        <f t="shared" si="175"/>
        <v>0</v>
      </c>
      <c r="BM112" s="102"/>
      <c r="BN112" s="102">
        <f>[1]Свод_расходов!BK107</f>
        <v>0</v>
      </c>
      <c r="BO112" s="102"/>
      <c r="BP112" s="102"/>
      <c r="BQ112" s="104">
        <f>[1]Свод_расходов!BL107</f>
        <v>0</v>
      </c>
    </row>
    <row r="113" spans="1:69" x14ac:dyDescent="0.2">
      <c r="A113" s="97" t="s">
        <v>127</v>
      </c>
      <c r="B113" s="98"/>
      <c r="C113" s="108" t="s">
        <v>128</v>
      </c>
      <c r="D113" s="98">
        <f t="shared" ref="D113:AI113" si="181">SUM(D114:D127)</f>
        <v>13373642</v>
      </c>
      <c r="E113" s="98">
        <f t="shared" si="181"/>
        <v>0</v>
      </c>
      <c r="F113" s="98">
        <f t="shared" si="181"/>
        <v>0</v>
      </c>
      <c r="G113" s="98">
        <f t="shared" si="181"/>
        <v>0</v>
      </c>
      <c r="H113" s="98">
        <f t="shared" si="181"/>
        <v>0</v>
      </c>
      <c r="I113" s="98">
        <f t="shared" si="181"/>
        <v>0</v>
      </c>
      <c r="J113" s="98">
        <f t="shared" si="181"/>
        <v>0</v>
      </c>
      <c r="K113" s="98">
        <f t="shared" si="181"/>
        <v>0</v>
      </c>
      <c r="L113" s="98">
        <f t="shared" si="181"/>
        <v>0</v>
      </c>
      <c r="M113" s="98">
        <f t="shared" si="181"/>
        <v>0</v>
      </c>
      <c r="N113" s="98">
        <f t="shared" si="181"/>
        <v>0</v>
      </c>
      <c r="O113" s="98">
        <f t="shared" si="181"/>
        <v>0</v>
      </c>
      <c r="P113" s="98">
        <f t="shared" si="181"/>
        <v>0</v>
      </c>
      <c r="Q113" s="98">
        <f t="shared" si="181"/>
        <v>0</v>
      </c>
      <c r="R113" s="98">
        <f t="shared" si="181"/>
        <v>0</v>
      </c>
      <c r="S113" s="98">
        <f t="shared" si="181"/>
        <v>0</v>
      </c>
      <c r="T113" s="98">
        <f t="shared" si="181"/>
        <v>0</v>
      </c>
      <c r="U113" s="98">
        <f t="shared" si="181"/>
        <v>0</v>
      </c>
      <c r="V113" s="98">
        <f t="shared" si="181"/>
        <v>0</v>
      </c>
      <c r="W113" s="98">
        <f t="shared" si="181"/>
        <v>0</v>
      </c>
      <c r="X113" s="98">
        <f t="shared" si="181"/>
        <v>0</v>
      </c>
      <c r="Y113" s="98">
        <f t="shared" si="181"/>
        <v>0</v>
      </c>
      <c r="Z113" s="98">
        <f t="shared" si="181"/>
        <v>0</v>
      </c>
      <c r="AA113" s="98">
        <f t="shared" si="181"/>
        <v>0</v>
      </c>
      <c r="AB113" s="98">
        <f t="shared" si="181"/>
        <v>0</v>
      </c>
      <c r="AC113" s="98">
        <f t="shared" si="181"/>
        <v>0</v>
      </c>
      <c r="AD113" s="98">
        <f t="shared" si="181"/>
        <v>0</v>
      </c>
      <c r="AE113" s="98">
        <f t="shared" si="181"/>
        <v>0</v>
      </c>
      <c r="AF113" s="98">
        <f t="shared" si="181"/>
        <v>0</v>
      </c>
      <c r="AG113" s="98">
        <f t="shared" si="181"/>
        <v>0</v>
      </c>
      <c r="AH113" s="98">
        <f t="shared" si="181"/>
        <v>0</v>
      </c>
      <c r="AI113" s="98">
        <f t="shared" si="181"/>
        <v>0</v>
      </c>
      <c r="AJ113" s="98">
        <f t="shared" ref="AJ113:BQ113" si="182">SUM(AJ114:AJ127)</f>
        <v>0</v>
      </c>
      <c r="AK113" s="98">
        <f t="shared" si="182"/>
        <v>0</v>
      </c>
      <c r="AL113" s="98">
        <f t="shared" si="182"/>
        <v>0</v>
      </c>
      <c r="AM113" s="98">
        <f t="shared" si="182"/>
        <v>0</v>
      </c>
      <c r="AN113" s="98">
        <f t="shared" si="182"/>
        <v>0</v>
      </c>
      <c r="AO113" s="98">
        <f t="shared" si="182"/>
        <v>0</v>
      </c>
      <c r="AP113" s="98">
        <f t="shared" si="182"/>
        <v>0</v>
      </c>
      <c r="AQ113" s="98">
        <f t="shared" si="182"/>
        <v>0</v>
      </c>
      <c r="AR113" s="98">
        <f t="shared" si="182"/>
        <v>0</v>
      </c>
      <c r="AS113" s="98">
        <f t="shared" si="182"/>
        <v>0</v>
      </c>
      <c r="AT113" s="98">
        <f t="shared" si="182"/>
        <v>0</v>
      </c>
      <c r="AU113" s="98">
        <f t="shared" si="182"/>
        <v>0</v>
      </c>
      <c r="AV113" s="98">
        <f t="shared" si="182"/>
        <v>0</v>
      </c>
      <c r="AW113" s="98">
        <f t="shared" si="182"/>
        <v>0</v>
      </c>
      <c r="AX113" s="98">
        <f t="shared" si="182"/>
        <v>0</v>
      </c>
      <c r="AY113" s="98">
        <f t="shared" si="182"/>
        <v>0</v>
      </c>
      <c r="AZ113" s="98">
        <f t="shared" si="182"/>
        <v>0</v>
      </c>
      <c r="BA113" s="98">
        <f t="shared" si="182"/>
        <v>0</v>
      </c>
      <c r="BB113" s="98">
        <f t="shared" si="182"/>
        <v>0</v>
      </c>
      <c r="BC113" s="98">
        <f t="shared" si="182"/>
        <v>0</v>
      </c>
      <c r="BD113" s="98">
        <f t="shared" si="182"/>
        <v>13373642</v>
      </c>
      <c r="BE113" s="98">
        <f t="shared" si="182"/>
        <v>0</v>
      </c>
      <c r="BF113" s="98">
        <f t="shared" si="182"/>
        <v>0</v>
      </c>
      <c r="BG113" s="98">
        <f t="shared" si="182"/>
        <v>0</v>
      </c>
      <c r="BH113" s="98">
        <f t="shared" si="182"/>
        <v>0</v>
      </c>
      <c r="BI113" s="98">
        <f t="shared" si="182"/>
        <v>0</v>
      </c>
      <c r="BJ113" s="98">
        <f t="shared" si="182"/>
        <v>0</v>
      </c>
      <c r="BK113" s="98">
        <f t="shared" si="182"/>
        <v>0</v>
      </c>
      <c r="BL113" s="98">
        <f t="shared" si="182"/>
        <v>0</v>
      </c>
      <c r="BM113" s="98">
        <f t="shared" si="182"/>
        <v>0</v>
      </c>
      <c r="BN113" s="98">
        <f t="shared" si="182"/>
        <v>0</v>
      </c>
      <c r="BO113" s="98">
        <f t="shared" si="182"/>
        <v>0</v>
      </c>
      <c r="BP113" s="98">
        <f t="shared" si="182"/>
        <v>0</v>
      </c>
      <c r="BQ113" s="100">
        <f t="shared" si="182"/>
        <v>13373642</v>
      </c>
    </row>
    <row r="114" spans="1:69" x14ac:dyDescent="0.2">
      <c r="A114" s="101"/>
      <c r="B114" s="102" t="s">
        <v>355</v>
      </c>
      <c r="C114" s="110" t="s">
        <v>356</v>
      </c>
      <c r="D114" s="102">
        <f t="shared" ref="D114:D127" si="183">E114+BD114</f>
        <v>27106</v>
      </c>
      <c r="E114" s="102">
        <f t="shared" ref="E114:E127" si="184">SUM(F114,AQ114)</f>
        <v>0</v>
      </c>
      <c r="F114" s="102">
        <f t="shared" si="104"/>
        <v>0</v>
      </c>
      <c r="G114" s="102">
        <f>[1]Свод_расходов!G109</f>
        <v>0</v>
      </c>
      <c r="H114" s="102">
        <f>[1]Свод_расходов!H109</f>
        <v>0</v>
      </c>
      <c r="I114" s="102">
        <f t="shared" si="113"/>
        <v>0</v>
      </c>
      <c r="J114" s="102">
        <f>[1]Свод_расходов!J109</f>
        <v>0</v>
      </c>
      <c r="K114" s="102">
        <f>[1]Свод_расходов!K109</f>
        <v>0</v>
      </c>
      <c r="L114" s="102">
        <f>[1]Свод_расходов!L109</f>
        <v>0</v>
      </c>
      <c r="M114" s="102">
        <f>[1]Свод_расходов!M109</f>
        <v>0</v>
      </c>
      <c r="N114" s="102">
        <f>[1]Свод_расходов!N109</f>
        <v>0</v>
      </c>
      <c r="O114" s="102">
        <f>[1]Свод_расходов!O109</f>
        <v>0</v>
      </c>
      <c r="P114" s="102">
        <f t="shared" si="114"/>
        <v>0</v>
      </c>
      <c r="Q114" s="102">
        <f>[1]Свод_расходов!Q109</f>
        <v>0</v>
      </c>
      <c r="R114" s="102">
        <f>[1]Свод_расходов!R109</f>
        <v>0</v>
      </c>
      <c r="S114" s="102">
        <f>[1]Свод_расходов!S109</f>
        <v>0</v>
      </c>
      <c r="T114" s="102">
        <f>[1]Свод_расходов!T109</f>
        <v>0</v>
      </c>
      <c r="U114" s="102">
        <f t="shared" si="115"/>
        <v>0</v>
      </c>
      <c r="V114" s="102">
        <f>[1]Свод_расходов!V109</f>
        <v>0</v>
      </c>
      <c r="W114" s="102">
        <f>[1]Свод_расходов!W109</f>
        <v>0</v>
      </c>
      <c r="X114" s="102">
        <f>[1]Свод_расходов!X109</f>
        <v>0</v>
      </c>
      <c r="Y114" s="102">
        <f>[1]Свод_расходов!Y109</f>
        <v>0</v>
      </c>
      <c r="Z114" s="102">
        <f>[1]Свод_расходов!Z109</f>
        <v>0</v>
      </c>
      <c r="AA114" s="102">
        <f>[1]Свод_расходов!AA109</f>
        <v>0</v>
      </c>
      <c r="AB114" s="102">
        <f>[1]Свод_расходов!AB109</f>
        <v>0</v>
      </c>
      <c r="AC114" s="102">
        <f>[1]Свод_расходов!AC109</f>
        <v>0</v>
      </c>
      <c r="AD114" s="102">
        <f t="shared" si="116"/>
        <v>0</v>
      </c>
      <c r="AE114" s="102">
        <f>[1]Свод_расходов!AE109</f>
        <v>0</v>
      </c>
      <c r="AF114" s="102">
        <f>[1]Свод_расходов!AF109</f>
        <v>0</v>
      </c>
      <c r="AG114" s="102">
        <f t="shared" ref="AG114:AG127" si="185">SUM(AH114:AP114)</f>
        <v>0</v>
      </c>
      <c r="AH114" s="102">
        <f>[1]Свод_расходов!AH109</f>
        <v>0</v>
      </c>
      <c r="AI114" s="102">
        <f>[1]Свод_расходов!AI109</f>
        <v>0</v>
      </c>
      <c r="AJ114" s="102">
        <f>[1]Свод_расходов!AJ109</f>
        <v>0</v>
      </c>
      <c r="AK114" s="102">
        <f>[1]Свод_расходов!AK109</f>
        <v>0</v>
      </c>
      <c r="AL114" s="102">
        <f>[1]Свод_расходов!AL109</f>
        <v>0</v>
      </c>
      <c r="AM114" s="102">
        <f>[1]Свод_расходов!AM109</f>
        <v>0</v>
      </c>
      <c r="AN114" s="102">
        <f>[1]Свод_расходов!AN109</f>
        <v>0</v>
      </c>
      <c r="AO114" s="102">
        <f>[1]Свод_расходов!AO109</f>
        <v>0</v>
      </c>
      <c r="AP114" s="102">
        <f>[1]Свод_расходов!AP109</f>
        <v>0</v>
      </c>
      <c r="AQ114" s="102">
        <f t="shared" si="117"/>
        <v>0</v>
      </c>
      <c r="AR114" s="102">
        <f t="shared" si="118"/>
        <v>0</v>
      </c>
      <c r="AS114" s="102">
        <f>[1]Свод_расходов!AS109</f>
        <v>0</v>
      </c>
      <c r="AT114" s="102">
        <f>[1]Свод_расходов!AT109</f>
        <v>0</v>
      </c>
      <c r="AU114" s="102">
        <f>[1]Свод_расходов!AU109</f>
        <v>0</v>
      </c>
      <c r="AV114" s="102">
        <f t="shared" si="119"/>
        <v>0</v>
      </c>
      <c r="AW114" s="102">
        <f>[1]Свод_расходов!AW109</f>
        <v>0</v>
      </c>
      <c r="AX114" s="102">
        <f>[1]Свод_расходов!AX109</f>
        <v>0</v>
      </c>
      <c r="AY114" s="102">
        <f>[1]Свод_расходов!AY109</f>
        <v>0</v>
      </c>
      <c r="AZ114" s="102">
        <f t="shared" ref="AZ114:AZ127" si="186">BA114+BB114+BC114</f>
        <v>0</v>
      </c>
      <c r="BA114" s="102">
        <f>[1]Свод_расходов!BA109</f>
        <v>0</v>
      </c>
      <c r="BB114" s="102">
        <f>[1]Свод_расходов!BB109</f>
        <v>0</v>
      </c>
      <c r="BC114" s="102">
        <f>[1]Свод_расходов!BC109</f>
        <v>0</v>
      </c>
      <c r="BD114" s="102">
        <f t="shared" ref="BD114:BD127" si="187">BE114+BQ114</f>
        <v>27106</v>
      </c>
      <c r="BE114" s="102">
        <f t="shared" ref="BE114:BE127" si="188">BF114+BH114+BL114</f>
        <v>0</v>
      </c>
      <c r="BF114" s="102">
        <f t="shared" ref="BF114:BF127" si="189">BG114</f>
        <v>0</v>
      </c>
      <c r="BG114" s="102">
        <f>[1]Свод_расходов!BG109</f>
        <v>0</v>
      </c>
      <c r="BH114" s="102">
        <f t="shared" ref="BH114:BH127" si="190">BI114+BJ114+BK114</f>
        <v>0</v>
      </c>
      <c r="BI114" s="102">
        <f>[1]Свод_расходов!BH109</f>
        <v>0</v>
      </c>
      <c r="BJ114" s="102">
        <f>[1]Свод_расходов!BI109</f>
        <v>0</v>
      </c>
      <c r="BK114" s="102">
        <f>[1]Свод_расходов!BJ109</f>
        <v>0</v>
      </c>
      <c r="BL114" s="102">
        <f t="shared" ref="BL114:BL127" si="191">BM114+BN114+BO114+BP114</f>
        <v>0</v>
      </c>
      <c r="BM114" s="102"/>
      <c r="BN114" s="102">
        <f>[1]Свод_расходов!BK109</f>
        <v>0</v>
      </c>
      <c r="BO114" s="102"/>
      <c r="BP114" s="102"/>
      <c r="BQ114" s="104">
        <f>[1]Свод_расходов!BR109</f>
        <v>27106</v>
      </c>
    </row>
    <row r="115" spans="1:69" x14ac:dyDescent="0.2">
      <c r="A115" s="101"/>
      <c r="B115" s="102" t="s">
        <v>355</v>
      </c>
      <c r="C115" s="110" t="s">
        <v>357</v>
      </c>
      <c r="D115" s="102">
        <f t="shared" si="183"/>
        <v>21558</v>
      </c>
      <c r="E115" s="102">
        <f t="shared" si="184"/>
        <v>0</v>
      </c>
      <c r="F115" s="102">
        <f t="shared" si="104"/>
        <v>0</v>
      </c>
      <c r="G115" s="102">
        <f>[1]Свод_расходов!G110</f>
        <v>0</v>
      </c>
      <c r="H115" s="102">
        <f>[1]Свод_расходов!H110</f>
        <v>0</v>
      </c>
      <c r="I115" s="102">
        <f t="shared" si="113"/>
        <v>0</v>
      </c>
      <c r="J115" s="102">
        <f>[1]Свод_расходов!J110</f>
        <v>0</v>
      </c>
      <c r="K115" s="102">
        <f>[1]Свод_расходов!K110</f>
        <v>0</v>
      </c>
      <c r="L115" s="102">
        <f>[1]Свод_расходов!L110</f>
        <v>0</v>
      </c>
      <c r="M115" s="102">
        <f>[1]Свод_расходов!M110</f>
        <v>0</v>
      </c>
      <c r="N115" s="102">
        <f>[1]Свод_расходов!N110</f>
        <v>0</v>
      </c>
      <c r="O115" s="102">
        <f>[1]Свод_расходов!O110</f>
        <v>0</v>
      </c>
      <c r="P115" s="102">
        <f t="shared" si="114"/>
        <v>0</v>
      </c>
      <c r="Q115" s="102">
        <f>[1]Свод_расходов!Q110</f>
        <v>0</v>
      </c>
      <c r="R115" s="102">
        <f>[1]Свод_расходов!R110</f>
        <v>0</v>
      </c>
      <c r="S115" s="102">
        <f>[1]Свод_расходов!S110</f>
        <v>0</v>
      </c>
      <c r="T115" s="102">
        <f>[1]Свод_расходов!T110</f>
        <v>0</v>
      </c>
      <c r="U115" s="102">
        <f t="shared" si="115"/>
        <v>0</v>
      </c>
      <c r="V115" s="102">
        <f>[1]Свод_расходов!V110</f>
        <v>0</v>
      </c>
      <c r="W115" s="102">
        <f>[1]Свод_расходов!W110</f>
        <v>0</v>
      </c>
      <c r="X115" s="102">
        <f>[1]Свод_расходов!X110</f>
        <v>0</v>
      </c>
      <c r="Y115" s="102">
        <f>[1]Свод_расходов!Y110</f>
        <v>0</v>
      </c>
      <c r="Z115" s="102">
        <f>[1]Свод_расходов!Z110</f>
        <v>0</v>
      </c>
      <c r="AA115" s="102">
        <f>[1]Свод_расходов!AA110</f>
        <v>0</v>
      </c>
      <c r="AB115" s="102">
        <f>[1]Свод_расходов!AB110</f>
        <v>0</v>
      </c>
      <c r="AC115" s="102">
        <f>[1]Свод_расходов!AC110</f>
        <v>0</v>
      </c>
      <c r="AD115" s="102">
        <f t="shared" si="116"/>
        <v>0</v>
      </c>
      <c r="AE115" s="102">
        <f>[1]Свод_расходов!AE110</f>
        <v>0</v>
      </c>
      <c r="AF115" s="102">
        <f>[1]Свод_расходов!AF110</f>
        <v>0</v>
      </c>
      <c r="AG115" s="102">
        <f t="shared" si="185"/>
        <v>0</v>
      </c>
      <c r="AH115" s="102">
        <f>[1]Свод_расходов!AH110</f>
        <v>0</v>
      </c>
      <c r="AI115" s="102">
        <f>[1]Свод_расходов!AI110</f>
        <v>0</v>
      </c>
      <c r="AJ115" s="102">
        <f>[1]Свод_расходов!AJ110</f>
        <v>0</v>
      </c>
      <c r="AK115" s="102">
        <f>[1]Свод_расходов!AK110</f>
        <v>0</v>
      </c>
      <c r="AL115" s="102">
        <f>[1]Свод_расходов!AL110</f>
        <v>0</v>
      </c>
      <c r="AM115" s="102">
        <f>[1]Свод_расходов!AM110</f>
        <v>0</v>
      </c>
      <c r="AN115" s="102">
        <f>[1]Свод_расходов!AN110</f>
        <v>0</v>
      </c>
      <c r="AO115" s="102">
        <f>[1]Свод_расходов!AO110</f>
        <v>0</v>
      </c>
      <c r="AP115" s="102">
        <f>[1]Свод_расходов!AP110</f>
        <v>0</v>
      </c>
      <c r="AQ115" s="102">
        <f t="shared" si="117"/>
        <v>0</v>
      </c>
      <c r="AR115" s="102">
        <f t="shared" si="118"/>
        <v>0</v>
      </c>
      <c r="AS115" s="102">
        <f>[1]Свод_расходов!AS110</f>
        <v>0</v>
      </c>
      <c r="AT115" s="102">
        <f>[1]Свод_расходов!AT110</f>
        <v>0</v>
      </c>
      <c r="AU115" s="102">
        <f>[1]Свод_расходов!AU110</f>
        <v>0</v>
      </c>
      <c r="AV115" s="102">
        <f t="shared" si="119"/>
        <v>0</v>
      </c>
      <c r="AW115" s="102">
        <f>[1]Свод_расходов!AW110</f>
        <v>0</v>
      </c>
      <c r="AX115" s="102">
        <f>[1]Свод_расходов!AX110</f>
        <v>0</v>
      </c>
      <c r="AY115" s="102">
        <f>[1]Свод_расходов!AY110</f>
        <v>0</v>
      </c>
      <c r="AZ115" s="102">
        <f t="shared" si="186"/>
        <v>0</v>
      </c>
      <c r="BA115" s="102">
        <f>[1]Свод_расходов!BA110</f>
        <v>0</v>
      </c>
      <c r="BB115" s="102">
        <f>[1]Свод_расходов!BB110</f>
        <v>0</v>
      </c>
      <c r="BC115" s="102">
        <f>[1]Свод_расходов!BC110</f>
        <v>0</v>
      </c>
      <c r="BD115" s="102">
        <f t="shared" si="187"/>
        <v>21558</v>
      </c>
      <c r="BE115" s="102">
        <f t="shared" si="188"/>
        <v>0</v>
      </c>
      <c r="BF115" s="102">
        <f t="shared" si="189"/>
        <v>0</v>
      </c>
      <c r="BG115" s="102">
        <f>[1]Свод_расходов!BG110</f>
        <v>0</v>
      </c>
      <c r="BH115" s="102">
        <f t="shared" si="190"/>
        <v>0</v>
      </c>
      <c r="BI115" s="102">
        <f>[1]Свод_расходов!BH110</f>
        <v>0</v>
      </c>
      <c r="BJ115" s="102">
        <f>[1]Свод_расходов!BI110</f>
        <v>0</v>
      </c>
      <c r="BK115" s="102">
        <f>[1]Свод_расходов!BJ110</f>
        <v>0</v>
      </c>
      <c r="BL115" s="102">
        <f t="shared" si="191"/>
        <v>0</v>
      </c>
      <c r="BM115" s="102"/>
      <c r="BN115" s="102">
        <f>[1]Свод_расходов!BK110</f>
        <v>0</v>
      </c>
      <c r="BO115" s="102"/>
      <c r="BP115" s="102"/>
      <c r="BQ115" s="104">
        <f>[1]Свод_расходов!BR110</f>
        <v>21558</v>
      </c>
    </row>
    <row r="116" spans="1:69" x14ac:dyDescent="0.2">
      <c r="A116" s="101"/>
      <c r="B116" s="102" t="s">
        <v>355</v>
      </c>
      <c r="C116" s="110" t="s">
        <v>358</v>
      </c>
      <c r="D116" s="102">
        <f t="shared" si="183"/>
        <v>1088</v>
      </c>
      <c r="E116" s="102">
        <f t="shared" si="184"/>
        <v>0</v>
      </c>
      <c r="F116" s="102">
        <f t="shared" si="104"/>
        <v>0</v>
      </c>
      <c r="G116" s="102">
        <f>[1]Свод_расходов!G111</f>
        <v>0</v>
      </c>
      <c r="H116" s="102">
        <f>[1]Свод_расходов!H111</f>
        <v>0</v>
      </c>
      <c r="I116" s="102">
        <f t="shared" si="113"/>
        <v>0</v>
      </c>
      <c r="J116" s="102">
        <f>[1]Свод_расходов!J111</f>
        <v>0</v>
      </c>
      <c r="K116" s="102">
        <f>[1]Свод_расходов!K111</f>
        <v>0</v>
      </c>
      <c r="L116" s="102">
        <f>[1]Свод_расходов!L111</f>
        <v>0</v>
      </c>
      <c r="M116" s="102">
        <f>[1]Свод_расходов!M111</f>
        <v>0</v>
      </c>
      <c r="N116" s="102">
        <f>[1]Свод_расходов!N111</f>
        <v>0</v>
      </c>
      <c r="O116" s="102">
        <f>[1]Свод_расходов!O111</f>
        <v>0</v>
      </c>
      <c r="P116" s="102">
        <f t="shared" si="114"/>
        <v>0</v>
      </c>
      <c r="Q116" s="102">
        <f>[1]Свод_расходов!Q111</f>
        <v>0</v>
      </c>
      <c r="R116" s="102">
        <f>[1]Свод_расходов!R111</f>
        <v>0</v>
      </c>
      <c r="S116" s="102">
        <f>[1]Свод_расходов!S111</f>
        <v>0</v>
      </c>
      <c r="T116" s="102">
        <f>[1]Свод_расходов!T111</f>
        <v>0</v>
      </c>
      <c r="U116" s="102">
        <f t="shared" si="115"/>
        <v>0</v>
      </c>
      <c r="V116" s="102">
        <f>[1]Свод_расходов!V111</f>
        <v>0</v>
      </c>
      <c r="W116" s="102">
        <f>[1]Свод_расходов!W111</f>
        <v>0</v>
      </c>
      <c r="X116" s="102">
        <f>[1]Свод_расходов!X111</f>
        <v>0</v>
      </c>
      <c r="Y116" s="102">
        <f>[1]Свод_расходов!Y111</f>
        <v>0</v>
      </c>
      <c r="Z116" s="102">
        <f>[1]Свод_расходов!Z111</f>
        <v>0</v>
      </c>
      <c r="AA116" s="102">
        <f>[1]Свод_расходов!AA111</f>
        <v>0</v>
      </c>
      <c r="AB116" s="102">
        <f>[1]Свод_расходов!AB111</f>
        <v>0</v>
      </c>
      <c r="AC116" s="102">
        <f>[1]Свод_расходов!AC111</f>
        <v>0</v>
      </c>
      <c r="AD116" s="102">
        <f t="shared" si="116"/>
        <v>0</v>
      </c>
      <c r="AE116" s="102">
        <f>[1]Свод_расходов!AE111</f>
        <v>0</v>
      </c>
      <c r="AF116" s="102">
        <f>[1]Свод_расходов!AF111</f>
        <v>0</v>
      </c>
      <c r="AG116" s="102">
        <f t="shared" si="185"/>
        <v>0</v>
      </c>
      <c r="AH116" s="102">
        <f>[1]Свод_расходов!AH111</f>
        <v>0</v>
      </c>
      <c r="AI116" s="102">
        <f>[1]Свод_расходов!AI111</f>
        <v>0</v>
      </c>
      <c r="AJ116" s="102">
        <f>[1]Свод_расходов!AJ111</f>
        <v>0</v>
      </c>
      <c r="AK116" s="102">
        <f>[1]Свод_расходов!AK111</f>
        <v>0</v>
      </c>
      <c r="AL116" s="102">
        <f>[1]Свод_расходов!AL111</f>
        <v>0</v>
      </c>
      <c r="AM116" s="102">
        <f>[1]Свод_расходов!AM111</f>
        <v>0</v>
      </c>
      <c r="AN116" s="102">
        <f>[1]Свод_расходов!AN111</f>
        <v>0</v>
      </c>
      <c r="AO116" s="102">
        <f>[1]Свод_расходов!AO111</f>
        <v>0</v>
      </c>
      <c r="AP116" s="102">
        <f>[1]Свод_расходов!AP111</f>
        <v>0</v>
      </c>
      <c r="AQ116" s="102">
        <f t="shared" si="117"/>
        <v>0</v>
      </c>
      <c r="AR116" s="102">
        <f t="shared" si="118"/>
        <v>0</v>
      </c>
      <c r="AS116" s="102">
        <f>[1]Свод_расходов!AS111</f>
        <v>0</v>
      </c>
      <c r="AT116" s="102">
        <f>[1]Свод_расходов!AT111</f>
        <v>0</v>
      </c>
      <c r="AU116" s="102">
        <f>[1]Свод_расходов!AU111</f>
        <v>0</v>
      </c>
      <c r="AV116" s="102">
        <f t="shared" si="119"/>
        <v>0</v>
      </c>
      <c r="AW116" s="102">
        <f>[1]Свод_расходов!AW111</f>
        <v>0</v>
      </c>
      <c r="AX116" s="102">
        <f>[1]Свод_расходов!AX111</f>
        <v>0</v>
      </c>
      <c r="AY116" s="102">
        <f>[1]Свод_расходов!AY111</f>
        <v>0</v>
      </c>
      <c r="AZ116" s="102">
        <f t="shared" si="186"/>
        <v>0</v>
      </c>
      <c r="BA116" s="102">
        <f>[1]Свод_расходов!BA111</f>
        <v>0</v>
      </c>
      <c r="BB116" s="102">
        <f>[1]Свод_расходов!BB111</f>
        <v>0</v>
      </c>
      <c r="BC116" s="102">
        <f>[1]Свод_расходов!BC111</f>
        <v>0</v>
      </c>
      <c r="BD116" s="102">
        <f t="shared" si="187"/>
        <v>1088</v>
      </c>
      <c r="BE116" s="102">
        <f t="shared" si="188"/>
        <v>0</v>
      </c>
      <c r="BF116" s="102">
        <f t="shared" si="189"/>
        <v>0</v>
      </c>
      <c r="BG116" s="102">
        <f>[1]Свод_расходов!BG111</f>
        <v>0</v>
      </c>
      <c r="BH116" s="102">
        <f t="shared" si="190"/>
        <v>0</v>
      </c>
      <c r="BI116" s="102">
        <f>[1]Свод_расходов!BH111</f>
        <v>0</v>
      </c>
      <c r="BJ116" s="102">
        <f>[1]Свод_расходов!BI111</f>
        <v>0</v>
      </c>
      <c r="BK116" s="102">
        <f>[1]Свод_расходов!BJ111</f>
        <v>0</v>
      </c>
      <c r="BL116" s="102">
        <f t="shared" si="191"/>
        <v>0</v>
      </c>
      <c r="BM116" s="102"/>
      <c r="BN116" s="102">
        <f>[1]Свод_расходов!BK111</f>
        <v>0</v>
      </c>
      <c r="BO116" s="102"/>
      <c r="BP116" s="102"/>
      <c r="BQ116" s="104">
        <f>[1]Свод_расходов!BR111</f>
        <v>1088</v>
      </c>
    </row>
    <row r="117" spans="1:69" x14ac:dyDescent="0.2">
      <c r="A117" s="101"/>
      <c r="B117" s="102" t="s">
        <v>355</v>
      </c>
      <c r="C117" s="110" t="s">
        <v>359</v>
      </c>
      <c r="D117" s="102">
        <f t="shared" si="183"/>
        <v>1088</v>
      </c>
      <c r="E117" s="102">
        <f t="shared" si="184"/>
        <v>0</v>
      </c>
      <c r="F117" s="102">
        <f t="shared" si="104"/>
        <v>0</v>
      </c>
      <c r="G117" s="102">
        <f>[1]Свод_расходов!G112</f>
        <v>0</v>
      </c>
      <c r="H117" s="102">
        <f>[1]Свод_расходов!H112</f>
        <v>0</v>
      </c>
      <c r="I117" s="102">
        <f t="shared" si="113"/>
        <v>0</v>
      </c>
      <c r="J117" s="102">
        <f>[1]Свод_расходов!J112</f>
        <v>0</v>
      </c>
      <c r="K117" s="102">
        <f>[1]Свод_расходов!K112</f>
        <v>0</v>
      </c>
      <c r="L117" s="102">
        <f>[1]Свод_расходов!L112</f>
        <v>0</v>
      </c>
      <c r="M117" s="102">
        <f>[1]Свод_расходов!M112</f>
        <v>0</v>
      </c>
      <c r="N117" s="102">
        <f>[1]Свод_расходов!N112</f>
        <v>0</v>
      </c>
      <c r="O117" s="102">
        <f>[1]Свод_расходов!O112</f>
        <v>0</v>
      </c>
      <c r="P117" s="102">
        <f t="shared" si="114"/>
        <v>0</v>
      </c>
      <c r="Q117" s="102">
        <f>[1]Свод_расходов!Q112</f>
        <v>0</v>
      </c>
      <c r="R117" s="102">
        <f>[1]Свод_расходов!R112</f>
        <v>0</v>
      </c>
      <c r="S117" s="102">
        <f>[1]Свод_расходов!S112</f>
        <v>0</v>
      </c>
      <c r="T117" s="102">
        <f>[1]Свод_расходов!T112</f>
        <v>0</v>
      </c>
      <c r="U117" s="102">
        <f t="shared" si="115"/>
        <v>0</v>
      </c>
      <c r="V117" s="102">
        <f>[1]Свод_расходов!V112</f>
        <v>0</v>
      </c>
      <c r="W117" s="102">
        <f>[1]Свод_расходов!W112</f>
        <v>0</v>
      </c>
      <c r="X117" s="102">
        <f>[1]Свод_расходов!X112</f>
        <v>0</v>
      </c>
      <c r="Y117" s="102">
        <f>[1]Свод_расходов!Y112</f>
        <v>0</v>
      </c>
      <c r="Z117" s="102">
        <f>[1]Свод_расходов!Z112</f>
        <v>0</v>
      </c>
      <c r="AA117" s="102">
        <f>[1]Свод_расходов!AA112</f>
        <v>0</v>
      </c>
      <c r="AB117" s="102">
        <f>[1]Свод_расходов!AB112</f>
        <v>0</v>
      </c>
      <c r="AC117" s="102">
        <f>[1]Свод_расходов!AC112</f>
        <v>0</v>
      </c>
      <c r="AD117" s="102">
        <f t="shared" si="116"/>
        <v>0</v>
      </c>
      <c r="AE117" s="102">
        <f>[1]Свод_расходов!AE112</f>
        <v>0</v>
      </c>
      <c r="AF117" s="102">
        <f>[1]Свод_расходов!AF112</f>
        <v>0</v>
      </c>
      <c r="AG117" s="102">
        <f t="shared" si="185"/>
        <v>0</v>
      </c>
      <c r="AH117" s="102">
        <f>[1]Свод_расходов!AH112</f>
        <v>0</v>
      </c>
      <c r="AI117" s="102">
        <f>[1]Свод_расходов!AI112</f>
        <v>0</v>
      </c>
      <c r="AJ117" s="102">
        <f>[1]Свод_расходов!AJ112</f>
        <v>0</v>
      </c>
      <c r="AK117" s="102">
        <f>[1]Свод_расходов!AK112</f>
        <v>0</v>
      </c>
      <c r="AL117" s="102">
        <f>[1]Свод_расходов!AL112</f>
        <v>0</v>
      </c>
      <c r="AM117" s="102">
        <f>[1]Свод_расходов!AM112</f>
        <v>0</v>
      </c>
      <c r="AN117" s="102">
        <f>[1]Свод_расходов!AN112</f>
        <v>0</v>
      </c>
      <c r="AO117" s="102">
        <f>[1]Свод_расходов!AO112</f>
        <v>0</v>
      </c>
      <c r="AP117" s="102">
        <f>[1]Свод_расходов!AP112</f>
        <v>0</v>
      </c>
      <c r="AQ117" s="102">
        <f t="shared" si="117"/>
        <v>0</v>
      </c>
      <c r="AR117" s="102">
        <f t="shared" si="118"/>
        <v>0</v>
      </c>
      <c r="AS117" s="102">
        <f>[1]Свод_расходов!AS112</f>
        <v>0</v>
      </c>
      <c r="AT117" s="102">
        <f>[1]Свод_расходов!AT112</f>
        <v>0</v>
      </c>
      <c r="AU117" s="102">
        <f>[1]Свод_расходов!AU112</f>
        <v>0</v>
      </c>
      <c r="AV117" s="102">
        <f t="shared" si="119"/>
        <v>0</v>
      </c>
      <c r="AW117" s="102">
        <f>[1]Свод_расходов!AW112</f>
        <v>0</v>
      </c>
      <c r="AX117" s="102">
        <f>[1]Свод_расходов!AX112</f>
        <v>0</v>
      </c>
      <c r="AY117" s="102">
        <f>[1]Свод_расходов!AY112</f>
        <v>0</v>
      </c>
      <c r="AZ117" s="102">
        <f t="shared" si="186"/>
        <v>0</v>
      </c>
      <c r="BA117" s="102">
        <f>[1]Свод_расходов!BA112</f>
        <v>0</v>
      </c>
      <c r="BB117" s="102">
        <f>[1]Свод_расходов!BB112</f>
        <v>0</v>
      </c>
      <c r="BC117" s="102">
        <f>[1]Свод_расходов!BC112</f>
        <v>0</v>
      </c>
      <c r="BD117" s="102">
        <f t="shared" si="187"/>
        <v>1088</v>
      </c>
      <c r="BE117" s="102">
        <f t="shared" si="188"/>
        <v>0</v>
      </c>
      <c r="BF117" s="102">
        <f t="shared" si="189"/>
        <v>0</v>
      </c>
      <c r="BG117" s="102">
        <f>[1]Свод_расходов!BG112</f>
        <v>0</v>
      </c>
      <c r="BH117" s="102">
        <f t="shared" si="190"/>
        <v>0</v>
      </c>
      <c r="BI117" s="102">
        <f>[1]Свод_расходов!BH112</f>
        <v>0</v>
      </c>
      <c r="BJ117" s="102">
        <f>[1]Свод_расходов!BI112</f>
        <v>0</v>
      </c>
      <c r="BK117" s="102">
        <f>[1]Свод_расходов!BJ112</f>
        <v>0</v>
      </c>
      <c r="BL117" s="102">
        <f t="shared" si="191"/>
        <v>0</v>
      </c>
      <c r="BM117" s="102"/>
      <c r="BN117" s="102">
        <f>[1]Свод_расходов!BK112</f>
        <v>0</v>
      </c>
      <c r="BO117" s="102"/>
      <c r="BP117" s="102"/>
      <c r="BQ117" s="104">
        <f>[1]Свод_расходов!BR112</f>
        <v>1088</v>
      </c>
    </row>
    <row r="118" spans="1:69" x14ac:dyDescent="0.2">
      <c r="A118" s="101"/>
      <c r="B118" s="102" t="s">
        <v>355</v>
      </c>
      <c r="C118" s="110" t="s">
        <v>360</v>
      </c>
      <c r="D118" s="102">
        <f t="shared" si="183"/>
        <v>7804471</v>
      </c>
      <c r="E118" s="102">
        <f t="shared" si="184"/>
        <v>0</v>
      </c>
      <c r="F118" s="102">
        <f t="shared" si="104"/>
        <v>0</v>
      </c>
      <c r="G118" s="102">
        <f>[1]Свод_расходов!G113</f>
        <v>0</v>
      </c>
      <c r="H118" s="102">
        <f>[1]Свод_расходов!H113</f>
        <v>0</v>
      </c>
      <c r="I118" s="102">
        <f t="shared" si="113"/>
        <v>0</v>
      </c>
      <c r="J118" s="102">
        <f>[1]Свод_расходов!J113</f>
        <v>0</v>
      </c>
      <c r="K118" s="102">
        <f>[1]Свод_расходов!K113</f>
        <v>0</v>
      </c>
      <c r="L118" s="102">
        <f>[1]Свод_расходов!L113</f>
        <v>0</v>
      </c>
      <c r="M118" s="102">
        <f>[1]Свод_расходов!M113</f>
        <v>0</v>
      </c>
      <c r="N118" s="102">
        <f>[1]Свод_расходов!N113</f>
        <v>0</v>
      </c>
      <c r="O118" s="102">
        <f>[1]Свод_расходов!O113</f>
        <v>0</v>
      </c>
      <c r="P118" s="102">
        <f t="shared" si="114"/>
        <v>0</v>
      </c>
      <c r="Q118" s="102">
        <f>[1]Свод_расходов!Q113</f>
        <v>0</v>
      </c>
      <c r="R118" s="102">
        <f>[1]Свод_расходов!R113</f>
        <v>0</v>
      </c>
      <c r="S118" s="102">
        <f>[1]Свод_расходов!S113</f>
        <v>0</v>
      </c>
      <c r="T118" s="102">
        <f>[1]Свод_расходов!T113</f>
        <v>0</v>
      </c>
      <c r="U118" s="102">
        <f t="shared" si="115"/>
        <v>0</v>
      </c>
      <c r="V118" s="102">
        <f>[1]Свод_расходов!V113</f>
        <v>0</v>
      </c>
      <c r="W118" s="102">
        <f>[1]Свод_расходов!W113</f>
        <v>0</v>
      </c>
      <c r="X118" s="102">
        <f>[1]Свод_расходов!X113</f>
        <v>0</v>
      </c>
      <c r="Y118" s="102">
        <f>[1]Свод_расходов!Y113</f>
        <v>0</v>
      </c>
      <c r="Z118" s="102">
        <f>[1]Свод_расходов!Z113</f>
        <v>0</v>
      </c>
      <c r="AA118" s="102">
        <f>[1]Свод_расходов!AA113</f>
        <v>0</v>
      </c>
      <c r="AB118" s="102">
        <f>[1]Свод_расходов!AB113</f>
        <v>0</v>
      </c>
      <c r="AC118" s="102">
        <f>[1]Свод_расходов!AC113</f>
        <v>0</v>
      </c>
      <c r="AD118" s="102">
        <f t="shared" si="116"/>
        <v>0</v>
      </c>
      <c r="AE118" s="102">
        <f>[1]Свод_расходов!AE113</f>
        <v>0</v>
      </c>
      <c r="AF118" s="102">
        <f>[1]Свод_расходов!AF113</f>
        <v>0</v>
      </c>
      <c r="AG118" s="102">
        <f t="shared" si="185"/>
        <v>0</v>
      </c>
      <c r="AH118" s="102">
        <f>[1]Свод_расходов!AH113</f>
        <v>0</v>
      </c>
      <c r="AI118" s="102">
        <f>[1]Свод_расходов!AI113</f>
        <v>0</v>
      </c>
      <c r="AJ118" s="102">
        <f>[1]Свод_расходов!AJ113</f>
        <v>0</v>
      </c>
      <c r="AK118" s="102">
        <f>[1]Свод_расходов!AK113</f>
        <v>0</v>
      </c>
      <c r="AL118" s="102">
        <f>[1]Свод_расходов!AL113</f>
        <v>0</v>
      </c>
      <c r="AM118" s="102">
        <f>[1]Свод_расходов!AM113</f>
        <v>0</v>
      </c>
      <c r="AN118" s="102">
        <f>[1]Свод_расходов!AN113</f>
        <v>0</v>
      </c>
      <c r="AO118" s="102">
        <f>[1]Свод_расходов!AO113</f>
        <v>0</v>
      </c>
      <c r="AP118" s="102">
        <f>[1]Свод_расходов!AP113</f>
        <v>0</v>
      </c>
      <c r="AQ118" s="102">
        <f t="shared" si="117"/>
        <v>0</v>
      </c>
      <c r="AR118" s="102">
        <f t="shared" si="118"/>
        <v>0</v>
      </c>
      <c r="AS118" s="102">
        <f>[1]Свод_расходов!AS113</f>
        <v>0</v>
      </c>
      <c r="AT118" s="102">
        <f>[1]Свод_расходов!AT113</f>
        <v>0</v>
      </c>
      <c r="AU118" s="102">
        <f>[1]Свод_расходов!AU113</f>
        <v>0</v>
      </c>
      <c r="AV118" s="102">
        <f t="shared" si="119"/>
        <v>0</v>
      </c>
      <c r="AW118" s="102">
        <f>[1]Свод_расходов!AW113</f>
        <v>0</v>
      </c>
      <c r="AX118" s="102">
        <f>[1]Свод_расходов!AX113</f>
        <v>0</v>
      </c>
      <c r="AY118" s="102">
        <f>[1]Свод_расходов!AY113</f>
        <v>0</v>
      </c>
      <c r="AZ118" s="102">
        <f t="shared" si="186"/>
        <v>0</v>
      </c>
      <c r="BA118" s="102">
        <f>[1]Свод_расходов!BA113</f>
        <v>0</v>
      </c>
      <c r="BB118" s="102">
        <f>[1]Свод_расходов!BB113</f>
        <v>0</v>
      </c>
      <c r="BC118" s="102">
        <f>[1]Свод_расходов!BC113</f>
        <v>0</v>
      </c>
      <c r="BD118" s="102">
        <f t="shared" si="187"/>
        <v>7804471</v>
      </c>
      <c r="BE118" s="102">
        <f t="shared" si="188"/>
        <v>0</v>
      </c>
      <c r="BF118" s="102">
        <f t="shared" si="189"/>
        <v>0</v>
      </c>
      <c r="BG118" s="102">
        <f>[1]Свод_расходов!BG113</f>
        <v>0</v>
      </c>
      <c r="BH118" s="102">
        <f t="shared" si="190"/>
        <v>0</v>
      </c>
      <c r="BI118" s="102">
        <f>[1]Свод_расходов!BH113</f>
        <v>0</v>
      </c>
      <c r="BJ118" s="102">
        <f>[1]Свод_расходов!BI113</f>
        <v>0</v>
      </c>
      <c r="BK118" s="102">
        <f>[1]Свод_расходов!BJ113</f>
        <v>0</v>
      </c>
      <c r="BL118" s="102">
        <f t="shared" si="191"/>
        <v>0</v>
      </c>
      <c r="BM118" s="102"/>
      <c r="BN118" s="102">
        <f>[1]Свод_расходов!BK113</f>
        <v>0</v>
      </c>
      <c r="BO118" s="102"/>
      <c r="BP118" s="102"/>
      <c r="BQ118" s="104">
        <f>[1]Свод_расходов!BR113</f>
        <v>7804471</v>
      </c>
    </row>
    <row r="119" spans="1:69" x14ac:dyDescent="0.2">
      <c r="A119" s="101"/>
      <c r="B119" s="102" t="s">
        <v>355</v>
      </c>
      <c r="C119" s="110" t="s">
        <v>361</v>
      </c>
      <c r="D119" s="102">
        <f t="shared" si="183"/>
        <v>391754</v>
      </c>
      <c r="E119" s="102">
        <f t="shared" si="184"/>
        <v>0</v>
      </c>
      <c r="F119" s="102">
        <f t="shared" si="104"/>
        <v>0</v>
      </c>
      <c r="G119" s="102">
        <f>[1]Свод_расходов!G114</f>
        <v>0</v>
      </c>
      <c r="H119" s="102">
        <f>[1]Свод_расходов!H114</f>
        <v>0</v>
      </c>
      <c r="I119" s="102">
        <f t="shared" ref="I119:I127" si="192">SUM(J119:O119)</f>
        <v>0</v>
      </c>
      <c r="J119" s="102">
        <f>[1]Свод_расходов!J114</f>
        <v>0</v>
      </c>
      <c r="K119" s="102">
        <f>[1]Свод_расходов!K114</f>
        <v>0</v>
      </c>
      <c r="L119" s="102">
        <f>[1]Свод_расходов!L114</f>
        <v>0</v>
      </c>
      <c r="M119" s="102">
        <f>[1]Свод_расходов!M114</f>
        <v>0</v>
      </c>
      <c r="N119" s="102">
        <f>[1]Свод_расходов!N114</f>
        <v>0</v>
      </c>
      <c r="O119" s="102">
        <f>[1]Свод_расходов!O114</f>
        <v>0</v>
      </c>
      <c r="P119" s="102">
        <f t="shared" si="114"/>
        <v>0</v>
      </c>
      <c r="Q119" s="102">
        <f>[1]Свод_расходов!Q114</f>
        <v>0</v>
      </c>
      <c r="R119" s="102">
        <f>[1]Свод_расходов!R114</f>
        <v>0</v>
      </c>
      <c r="S119" s="102">
        <f>[1]Свод_расходов!S114</f>
        <v>0</v>
      </c>
      <c r="T119" s="102">
        <f>[1]Свод_расходов!T114</f>
        <v>0</v>
      </c>
      <c r="U119" s="102">
        <f t="shared" si="115"/>
        <v>0</v>
      </c>
      <c r="V119" s="102">
        <f>[1]Свод_расходов!V114</f>
        <v>0</v>
      </c>
      <c r="W119" s="102">
        <f>[1]Свод_расходов!W114</f>
        <v>0</v>
      </c>
      <c r="X119" s="102">
        <f>[1]Свод_расходов!X114</f>
        <v>0</v>
      </c>
      <c r="Y119" s="102">
        <f>[1]Свод_расходов!Y114</f>
        <v>0</v>
      </c>
      <c r="Z119" s="102">
        <f>[1]Свод_расходов!Z114</f>
        <v>0</v>
      </c>
      <c r="AA119" s="102">
        <f>[1]Свод_расходов!AA114</f>
        <v>0</v>
      </c>
      <c r="AB119" s="102">
        <f>[1]Свод_расходов!AB114</f>
        <v>0</v>
      </c>
      <c r="AC119" s="102">
        <f>[1]Свод_расходов!AC114</f>
        <v>0</v>
      </c>
      <c r="AD119" s="102">
        <f t="shared" si="116"/>
        <v>0</v>
      </c>
      <c r="AE119" s="102">
        <f>[1]Свод_расходов!AE114</f>
        <v>0</v>
      </c>
      <c r="AF119" s="102">
        <f>[1]Свод_расходов!AF114</f>
        <v>0</v>
      </c>
      <c r="AG119" s="102">
        <f t="shared" si="185"/>
        <v>0</v>
      </c>
      <c r="AH119" s="102">
        <f>[1]Свод_расходов!AH114</f>
        <v>0</v>
      </c>
      <c r="AI119" s="102">
        <f>[1]Свод_расходов!AI114</f>
        <v>0</v>
      </c>
      <c r="AJ119" s="102">
        <f>[1]Свод_расходов!AJ114</f>
        <v>0</v>
      </c>
      <c r="AK119" s="102">
        <f>[1]Свод_расходов!AK114</f>
        <v>0</v>
      </c>
      <c r="AL119" s="102">
        <f>[1]Свод_расходов!AL114</f>
        <v>0</v>
      </c>
      <c r="AM119" s="102">
        <f>[1]Свод_расходов!AM114</f>
        <v>0</v>
      </c>
      <c r="AN119" s="102">
        <f>[1]Свод_расходов!AN114</f>
        <v>0</v>
      </c>
      <c r="AO119" s="102">
        <f>[1]Свод_расходов!AO114</f>
        <v>0</v>
      </c>
      <c r="AP119" s="102">
        <f>[1]Свод_расходов!AP114</f>
        <v>0</v>
      </c>
      <c r="AQ119" s="102">
        <f t="shared" si="117"/>
        <v>0</v>
      </c>
      <c r="AR119" s="102">
        <f t="shared" si="118"/>
        <v>0</v>
      </c>
      <c r="AS119" s="102">
        <f>[1]Свод_расходов!AS114</f>
        <v>0</v>
      </c>
      <c r="AT119" s="102">
        <f>[1]Свод_расходов!AT114</f>
        <v>0</v>
      </c>
      <c r="AU119" s="102">
        <f>[1]Свод_расходов!AU114</f>
        <v>0</v>
      </c>
      <c r="AV119" s="102">
        <f t="shared" si="119"/>
        <v>0</v>
      </c>
      <c r="AW119" s="102">
        <f>[1]Свод_расходов!AW114</f>
        <v>0</v>
      </c>
      <c r="AX119" s="102">
        <f>[1]Свод_расходов!AX114</f>
        <v>0</v>
      </c>
      <c r="AY119" s="102">
        <f>[1]Свод_расходов!AY114</f>
        <v>0</v>
      </c>
      <c r="AZ119" s="102">
        <f t="shared" si="186"/>
        <v>0</v>
      </c>
      <c r="BA119" s="102">
        <f>[1]Свод_расходов!BA114</f>
        <v>0</v>
      </c>
      <c r="BB119" s="102">
        <f>[1]Свод_расходов!BB114</f>
        <v>0</v>
      </c>
      <c r="BC119" s="102">
        <f>[1]Свод_расходов!BC114</f>
        <v>0</v>
      </c>
      <c r="BD119" s="102">
        <f t="shared" si="187"/>
        <v>391754</v>
      </c>
      <c r="BE119" s="102">
        <f t="shared" si="188"/>
        <v>0</v>
      </c>
      <c r="BF119" s="102">
        <f t="shared" si="189"/>
        <v>0</v>
      </c>
      <c r="BG119" s="102">
        <f>[1]Свод_расходов!BG114</f>
        <v>0</v>
      </c>
      <c r="BH119" s="102">
        <f t="shared" si="190"/>
        <v>0</v>
      </c>
      <c r="BI119" s="102">
        <f>[1]Свод_расходов!BH114</f>
        <v>0</v>
      </c>
      <c r="BJ119" s="102">
        <f>[1]Свод_расходов!BI114</f>
        <v>0</v>
      </c>
      <c r="BK119" s="102">
        <f>[1]Свод_расходов!BJ114</f>
        <v>0</v>
      </c>
      <c r="BL119" s="102">
        <f t="shared" si="191"/>
        <v>0</v>
      </c>
      <c r="BM119" s="102"/>
      <c r="BN119" s="102">
        <f>[1]Свод_расходов!BK114</f>
        <v>0</v>
      </c>
      <c r="BO119" s="102"/>
      <c r="BP119" s="102"/>
      <c r="BQ119" s="104">
        <f>[1]Свод_расходов!BR114</f>
        <v>391754</v>
      </c>
    </row>
    <row r="120" spans="1:69" x14ac:dyDescent="0.2">
      <c r="A120" s="101"/>
      <c r="B120" s="102" t="s">
        <v>355</v>
      </c>
      <c r="C120" s="116" t="s">
        <v>362</v>
      </c>
      <c r="D120" s="102">
        <f t="shared" si="183"/>
        <v>3224840</v>
      </c>
      <c r="E120" s="102">
        <f t="shared" si="184"/>
        <v>0</v>
      </c>
      <c r="F120" s="102">
        <f t="shared" si="104"/>
        <v>0</v>
      </c>
      <c r="G120" s="102">
        <f>[1]Свод_расходов!G115</f>
        <v>0</v>
      </c>
      <c r="H120" s="102">
        <f>[1]Свод_расходов!H115</f>
        <v>0</v>
      </c>
      <c r="I120" s="102">
        <f t="shared" si="192"/>
        <v>0</v>
      </c>
      <c r="J120" s="102">
        <f>[1]Свод_расходов!J115</f>
        <v>0</v>
      </c>
      <c r="K120" s="102">
        <f>[1]Свод_расходов!K115</f>
        <v>0</v>
      </c>
      <c r="L120" s="102">
        <f>[1]Свод_расходов!L115</f>
        <v>0</v>
      </c>
      <c r="M120" s="102">
        <f>[1]Свод_расходов!M115</f>
        <v>0</v>
      </c>
      <c r="N120" s="102">
        <f>[1]Свод_расходов!N115</f>
        <v>0</v>
      </c>
      <c r="O120" s="102">
        <f>[1]Свод_расходов!O115</f>
        <v>0</v>
      </c>
      <c r="P120" s="102">
        <f t="shared" si="114"/>
        <v>0</v>
      </c>
      <c r="Q120" s="102">
        <f>[1]Свод_расходов!Q115</f>
        <v>0</v>
      </c>
      <c r="R120" s="102">
        <f>[1]Свод_расходов!R115</f>
        <v>0</v>
      </c>
      <c r="S120" s="102">
        <f>[1]Свод_расходов!S115</f>
        <v>0</v>
      </c>
      <c r="T120" s="102">
        <f>[1]Свод_расходов!T115</f>
        <v>0</v>
      </c>
      <c r="U120" s="102">
        <f t="shared" si="115"/>
        <v>0</v>
      </c>
      <c r="V120" s="102">
        <f>[1]Свод_расходов!V115</f>
        <v>0</v>
      </c>
      <c r="W120" s="102">
        <f>[1]Свод_расходов!W115</f>
        <v>0</v>
      </c>
      <c r="X120" s="102">
        <f>[1]Свод_расходов!X115</f>
        <v>0</v>
      </c>
      <c r="Y120" s="102">
        <f>[1]Свод_расходов!Y115</f>
        <v>0</v>
      </c>
      <c r="Z120" s="102">
        <f>[1]Свод_расходов!Z115</f>
        <v>0</v>
      </c>
      <c r="AA120" s="102">
        <f>[1]Свод_расходов!AA115</f>
        <v>0</v>
      </c>
      <c r="AB120" s="102">
        <f>[1]Свод_расходов!AB115</f>
        <v>0</v>
      </c>
      <c r="AC120" s="102">
        <f>[1]Свод_расходов!AC115</f>
        <v>0</v>
      </c>
      <c r="AD120" s="102">
        <f t="shared" si="116"/>
        <v>0</v>
      </c>
      <c r="AE120" s="102">
        <f>[1]Свод_расходов!AE115</f>
        <v>0</v>
      </c>
      <c r="AF120" s="102">
        <f>[1]Свод_расходов!AF115</f>
        <v>0</v>
      </c>
      <c r="AG120" s="102">
        <f t="shared" si="185"/>
        <v>0</v>
      </c>
      <c r="AH120" s="102">
        <f>[1]Свод_расходов!AH115</f>
        <v>0</v>
      </c>
      <c r="AI120" s="102">
        <f>[1]Свод_расходов!AI115</f>
        <v>0</v>
      </c>
      <c r="AJ120" s="102">
        <f>[1]Свод_расходов!AJ115</f>
        <v>0</v>
      </c>
      <c r="AK120" s="102">
        <f>[1]Свод_расходов!AK115</f>
        <v>0</v>
      </c>
      <c r="AL120" s="102">
        <f>[1]Свод_расходов!AL115</f>
        <v>0</v>
      </c>
      <c r="AM120" s="102">
        <f>[1]Свод_расходов!AM115</f>
        <v>0</v>
      </c>
      <c r="AN120" s="102">
        <f>[1]Свод_расходов!AN115</f>
        <v>0</v>
      </c>
      <c r="AO120" s="102">
        <f>[1]Свод_расходов!AO115</f>
        <v>0</v>
      </c>
      <c r="AP120" s="102">
        <f>[1]Свод_расходов!AP115</f>
        <v>0</v>
      </c>
      <c r="AQ120" s="102">
        <f t="shared" si="117"/>
        <v>0</v>
      </c>
      <c r="AR120" s="102">
        <f t="shared" si="118"/>
        <v>0</v>
      </c>
      <c r="AS120" s="102">
        <f>[1]Свод_расходов!AS115</f>
        <v>0</v>
      </c>
      <c r="AT120" s="102">
        <f>[1]Свод_расходов!AT115</f>
        <v>0</v>
      </c>
      <c r="AU120" s="102">
        <f>[1]Свод_расходов!AU115</f>
        <v>0</v>
      </c>
      <c r="AV120" s="102">
        <f t="shared" si="119"/>
        <v>0</v>
      </c>
      <c r="AW120" s="102">
        <f>[1]Свод_расходов!AW115</f>
        <v>0</v>
      </c>
      <c r="AX120" s="102">
        <f>[1]Свод_расходов!AX115</f>
        <v>0</v>
      </c>
      <c r="AY120" s="102">
        <f>[1]Свод_расходов!AY115</f>
        <v>0</v>
      </c>
      <c r="AZ120" s="102">
        <f t="shared" si="186"/>
        <v>0</v>
      </c>
      <c r="BA120" s="102">
        <f>[1]Свод_расходов!BA115</f>
        <v>0</v>
      </c>
      <c r="BB120" s="102">
        <f>[1]Свод_расходов!BB115</f>
        <v>0</v>
      </c>
      <c r="BC120" s="102">
        <f>[1]Свод_расходов!BC115</f>
        <v>0</v>
      </c>
      <c r="BD120" s="102">
        <f t="shared" si="187"/>
        <v>3224840</v>
      </c>
      <c r="BE120" s="102">
        <f t="shared" si="188"/>
        <v>0</v>
      </c>
      <c r="BF120" s="102">
        <f t="shared" si="189"/>
        <v>0</v>
      </c>
      <c r="BG120" s="102">
        <f>[1]Свод_расходов!BG115</f>
        <v>0</v>
      </c>
      <c r="BH120" s="102">
        <f t="shared" si="190"/>
        <v>0</v>
      </c>
      <c r="BI120" s="102">
        <f>[1]Свод_расходов!BH115</f>
        <v>0</v>
      </c>
      <c r="BJ120" s="102">
        <f>[1]Свод_расходов!BI115</f>
        <v>0</v>
      </c>
      <c r="BK120" s="102">
        <f>[1]Свод_расходов!BJ115</f>
        <v>0</v>
      </c>
      <c r="BL120" s="102">
        <f t="shared" si="191"/>
        <v>0</v>
      </c>
      <c r="BM120" s="102"/>
      <c r="BN120" s="102">
        <f>[1]Свод_расходов!BK115</f>
        <v>0</v>
      </c>
      <c r="BO120" s="102"/>
      <c r="BP120" s="102"/>
      <c r="BQ120" s="104">
        <f>[1]Свод_расходов!BR115</f>
        <v>3224840</v>
      </c>
    </row>
    <row r="121" spans="1:69" x14ac:dyDescent="0.2">
      <c r="A121" s="101"/>
      <c r="B121" s="102" t="s">
        <v>355</v>
      </c>
      <c r="C121" s="116" t="s">
        <v>363</v>
      </c>
      <c r="D121" s="102">
        <f t="shared" si="183"/>
        <v>141561</v>
      </c>
      <c r="E121" s="102">
        <f t="shared" si="184"/>
        <v>0</v>
      </c>
      <c r="F121" s="102">
        <f t="shared" si="104"/>
        <v>0</v>
      </c>
      <c r="G121" s="102">
        <f>[1]Свод_расходов!G116</f>
        <v>0</v>
      </c>
      <c r="H121" s="102">
        <f>[1]Свод_расходов!H116</f>
        <v>0</v>
      </c>
      <c r="I121" s="102">
        <f t="shared" si="192"/>
        <v>0</v>
      </c>
      <c r="J121" s="102">
        <f>[1]Свод_расходов!J116</f>
        <v>0</v>
      </c>
      <c r="K121" s="102">
        <f>[1]Свод_расходов!K116</f>
        <v>0</v>
      </c>
      <c r="L121" s="102">
        <f>[1]Свод_расходов!L116</f>
        <v>0</v>
      </c>
      <c r="M121" s="102">
        <f>[1]Свод_расходов!M116</f>
        <v>0</v>
      </c>
      <c r="N121" s="102">
        <f>[1]Свод_расходов!N116</f>
        <v>0</v>
      </c>
      <c r="O121" s="102">
        <f>[1]Свод_расходов!O116</f>
        <v>0</v>
      </c>
      <c r="P121" s="102">
        <f t="shared" si="114"/>
        <v>0</v>
      </c>
      <c r="Q121" s="102">
        <f>[1]Свод_расходов!Q116</f>
        <v>0</v>
      </c>
      <c r="R121" s="102">
        <f>[1]Свод_расходов!R116</f>
        <v>0</v>
      </c>
      <c r="S121" s="102">
        <f>[1]Свод_расходов!S116</f>
        <v>0</v>
      </c>
      <c r="T121" s="102">
        <f>[1]Свод_расходов!T116</f>
        <v>0</v>
      </c>
      <c r="U121" s="102">
        <f t="shared" si="115"/>
        <v>0</v>
      </c>
      <c r="V121" s="102">
        <f>[1]Свод_расходов!V116</f>
        <v>0</v>
      </c>
      <c r="W121" s="102">
        <f>[1]Свод_расходов!W116</f>
        <v>0</v>
      </c>
      <c r="X121" s="102">
        <f>[1]Свод_расходов!X116</f>
        <v>0</v>
      </c>
      <c r="Y121" s="102">
        <f>[1]Свод_расходов!Y116</f>
        <v>0</v>
      </c>
      <c r="Z121" s="102">
        <f>[1]Свод_расходов!Z116</f>
        <v>0</v>
      </c>
      <c r="AA121" s="102">
        <f>[1]Свод_расходов!AA116</f>
        <v>0</v>
      </c>
      <c r="AB121" s="102">
        <f>[1]Свод_расходов!AB116</f>
        <v>0</v>
      </c>
      <c r="AC121" s="102">
        <f>[1]Свод_расходов!AC116</f>
        <v>0</v>
      </c>
      <c r="AD121" s="102">
        <f t="shared" si="116"/>
        <v>0</v>
      </c>
      <c r="AE121" s="102">
        <f>[1]Свод_расходов!AE116</f>
        <v>0</v>
      </c>
      <c r="AF121" s="102">
        <f>[1]Свод_расходов!AF116</f>
        <v>0</v>
      </c>
      <c r="AG121" s="102">
        <f t="shared" si="185"/>
        <v>0</v>
      </c>
      <c r="AH121" s="102">
        <f>[1]Свод_расходов!AH116</f>
        <v>0</v>
      </c>
      <c r="AI121" s="102">
        <f>[1]Свод_расходов!AI116</f>
        <v>0</v>
      </c>
      <c r="AJ121" s="102">
        <f>[1]Свод_расходов!AJ116</f>
        <v>0</v>
      </c>
      <c r="AK121" s="102">
        <f>[1]Свод_расходов!AK116</f>
        <v>0</v>
      </c>
      <c r="AL121" s="102">
        <f>[1]Свод_расходов!AL116</f>
        <v>0</v>
      </c>
      <c r="AM121" s="102">
        <f>[1]Свод_расходов!AM116</f>
        <v>0</v>
      </c>
      <c r="AN121" s="102">
        <f>[1]Свод_расходов!AN116</f>
        <v>0</v>
      </c>
      <c r="AO121" s="102">
        <f>[1]Свод_расходов!AO116</f>
        <v>0</v>
      </c>
      <c r="AP121" s="102">
        <f>[1]Свод_расходов!AP116</f>
        <v>0</v>
      </c>
      <c r="AQ121" s="102">
        <f t="shared" si="117"/>
        <v>0</v>
      </c>
      <c r="AR121" s="102">
        <f t="shared" si="118"/>
        <v>0</v>
      </c>
      <c r="AS121" s="102">
        <f>[1]Свод_расходов!AS116</f>
        <v>0</v>
      </c>
      <c r="AT121" s="102">
        <f>[1]Свод_расходов!AT116</f>
        <v>0</v>
      </c>
      <c r="AU121" s="102">
        <f>[1]Свод_расходов!AU116</f>
        <v>0</v>
      </c>
      <c r="AV121" s="102">
        <f t="shared" si="119"/>
        <v>0</v>
      </c>
      <c r="AW121" s="102">
        <f>[1]Свод_расходов!AW116</f>
        <v>0</v>
      </c>
      <c r="AX121" s="102">
        <f>[1]Свод_расходов!AX116</f>
        <v>0</v>
      </c>
      <c r="AY121" s="102">
        <f>[1]Свод_расходов!AY116</f>
        <v>0</v>
      </c>
      <c r="AZ121" s="102">
        <f t="shared" si="186"/>
        <v>0</v>
      </c>
      <c r="BA121" s="102">
        <f>[1]Свод_расходов!BA116</f>
        <v>0</v>
      </c>
      <c r="BB121" s="102">
        <f>[1]Свод_расходов!BB116</f>
        <v>0</v>
      </c>
      <c r="BC121" s="102">
        <f>[1]Свод_расходов!BC116</f>
        <v>0</v>
      </c>
      <c r="BD121" s="102">
        <f t="shared" si="187"/>
        <v>141561</v>
      </c>
      <c r="BE121" s="102">
        <f t="shared" si="188"/>
        <v>0</v>
      </c>
      <c r="BF121" s="102">
        <f t="shared" si="189"/>
        <v>0</v>
      </c>
      <c r="BG121" s="102">
        <f>[1]Свод_расходов!BG116</f>
        <v>0</v>
      </c>
      <c r="BH121" s="102">
        <f t="shared" si="190"/>
        <v>0</v>
      </c>
      <c r="BI121" s="102">
        <f>[1]Свод_расходов!BH116</f>
        <v>0</v>
      </c>
      <c r="BJ121" s="102">
        <f>[1]Свод_расходов!BI116</f>
        <v>0</v>
      </c>
      <c r="BK121" s="102">
        <f>[1]Свод_расходов!BJ116</f>
        <v>0</v>
      </c>
      <c r="BL121" s="102">
        <f t="shared" si="191"/>
        <v>0</v>
      </c>
      <c r="BM121" s="102"/>
      <c r="BN121" s="102">
        <f>[1]Свод_расходов!BK116</f>
        <v>0</v>
      </c>
      <c r="BO121" s="102"/>
      <c r="BP121" s="102"/>
      <c r="BQ121" s="104">
        <f>[1]Свод_расходов!BR116</f>
        <v>141561</v>
      </c>
    </row>
    <row r="122" spans="1:69" x14ac:dyDescent="0.2">
      <c r="A122" s="101"/>
      <c r="B122" s="102" t="s">
        <v>355</v>
      </c>
      <c r="C122" s="116" t="s">
        <v>364</v>
      </c>
      <c r="D122" s="102">
        <f t="shared" si="183"/>
        <v>86318</v>
      </c>
      <c r="E122" s="102">
        <f t="shared" si="184"/>
        <v>0</v>
      </c>
      <c r="F122" s="102">
        <f t="shared" si="104"/>
        <v>0</v>
      </c>
      <c r="G122" s="102">
        <f>[1]Свод_расходов!G117</f>
        <v>0</v>
      </c>
      <c r="H122" s="102">
        <f>[1]Свод_расходов!H117</f>
        <v>0</v>
      </c>
      <c r="I122" s="102">
        <f t="shared" si="192"/>
        <v>0</v>
      </c>
      <c r="J122" s="102">
        <f>[1]Свод_расходов!J117</f>
        <v>0</v>
      </c>
      <c r="K122" s="102">
        <f>[1]Свод_расходов!K117</f>
        <v>0</v>
      </c>
      <c r="L122" s="102">
        <f>[1]Свод_расходов!L117</f>
        <v>0</v>
      </c>
      <c r="M122" s="102">
        <f>[1]Свод_расходов!M117</f>
        <v>0</v>
      </c>
      <c r="N122" s="102">
        <f>[1]Свод_расходов!N117</f>
        <v>0</v>
      </c>
      <c r="O122" s="102">
        <f>[1]Свод_расходов!O117</f>
        <v>0</v>
      </c>
      <c r="P122" s="102">
        <f t="shared" si="114"/>
        <v>0</v>
      </c>
      <c r="Q122" s="102">
        <f>[1]Свод_расходов!Q117</f>
        <v>0</v>
      </c>
      <c r="R122" s="102">
        <f>[1]Свод_расходов!R117</f>
        <v>0</v>
      </c>
      <c r="S122" s="102">
        <f>[1]Свод_расходов!S117</f>
        <v>0</v>
      </c>
      <c r="T122" s="102">
        <f>[1]Свод_расходов!T117</f>
        <v>0</v>
      </c>
      <c r="U122" s="102">
        <f t="shared" si="115"/>
        <v>0</v>
      </c>
      <c r="V122" s="102">
        <f>[1]Свод_расходов!V117</f>
        <v>0</v>
      </c>
      <c r="W122" s="102">
        <f>[1]Свод_расходов!W117</f>
        <v>0</v>
      </c>
      <c r="X122" s="102">
        <f>[1]Свод_расходов!X117</f>
        <v>0</v>
      </c>
      <c r="Y122" s="102">
        <f>[1]Свод_расходов!Y117</f>
        <v>0</v>
      </c>
      <c r="Z122" s="102">
        <f>[1]Свод_расходов!Z117</f>
        <v>0</v>
      </c>
      <c r="AA122" s="102">
        <f>[1]Свод_расходов!AA117</f>
        <v>0</v>
      </c>
      <c r="AB122" s="102">
        <f>[1]Свод_расходов!AB117</f>
        <v>0</v>
      </c>
      <c r="AC122" s="102">
        <f>[1]Свод_расходов!AC117</f>
        <v>0</v>
      </c>
      <c r="AD122" s="102">
        <f t="shared" si="116"/>
        <v>0</v>
      </c>
      <c r="AE122" s="102">
        <f>[1]Свод_расходов!AE117</f>
        <v>0</v>
      </c>
      <c r="AF122" s="102">
        <f>[1]Свод_расходов!AF117</f>
        <v>0</v>
      </c>
      <c r="AG122" s="102">
        <f t="shared" si="185"/>
        <v>0</v>
      </c>
      <c r="AH122" s="102">
        <f>[1]Свод_расходов!AH117</f>
        <v>0</v>
      </c>
      <c r="AI122" s="102">
        <f>[1]Свод_расходов!AI117</f>
        <v>0</v>
      </c>
      <c r="AJ122" s="102">
        <f>[1]Свод_расходов!AJ117</f>
        <v>0</v>
      </c>
      <c r="AK122" s="102">
        <f>[1]Свод_расходов!AK117</f>
        <v>0</v>
      </c>
      <c r="AL122" s="102">
        <f>[1]Свод_расходов!AL117</f>
        <v>0</v>
      </c>
      <c r="AM122" s="102">
        <f>[1]Свод_расходов!AM117</f>
        <v>0</v>
      </c>
      <c r="AN122" s="102">
        <f>[1]Свод_расходов!AN117</f>
        <v>0</v>
      </c>
      <c r="AO122" s="102">
        <f>[1]Свод_расходов!AO117</f>
        <v>0</v>
      </c>
      <c r="AP122" s="102">
        <f>[1]Свод_расходов!AP117</f>
        <v>0</v>
      </c>
      <c r="AQ122" s="102">
        <f t="shared" si="117"/>
        <v>0</v>
      </c>
      <c r="AR122" s="102">
        <f t="shared" si="118"/>
        <v>0</v>
      </c>
      <c r="AS122" s="102">
        <f>[1]Свод_расходов!AS117</f>
        <v>0</v>
      </c>
      <c r="AT122" s="102">
        <f>[1]Свод_расходов!AT117</f>
        <v>0</v>
      </c>
      <c r="AU122" s="102">
        <f>[1]Свод_расходов!AU117</f>
        <v>0</v>
      </c>
      <c r="AV122" s="102">
        <f t="shared" si="119"/>
        <v>0</v>
      </c>
      <c r="AW122" s="102">
        <f>[1]Свод_расходов!AW117</f>
        <v>0</v>
      </c>
      <c r="AX122" s="102">
        <f>[1]Свод_расходов!AX117</f>
        <v>0</v>
      </c>
      <c r="AY122" s="102">
        <f>[1]Свод_расходов!AY117</f>
        <v>0</v>
      </c>
      <c r="AZ122" s="102">
        <f t="shared" si="186"/>
        <v>0</v>
      </c>
      <c r="BA122" s="102">
        <f>[1]Свод_расходов!BA117</f>
        <v>0</v>
      </c>
      <c r="BB122" s="102">
        <f>[1]Свод_расходов!BB117</f>
        <v>0</v>
      </c>
      <c r="BC122" s="102">
        <f>[1]Свод_расходов!BC117</f>
        <v>0</v>
      </c>
      <c r="BD122" s="102">
        <f t="shared" si="187"/>
        <v>86318</v>
      </c>
      <c r="BE122" s="102">
        <f t="shared" si="188"/>
        <v>0</v>
      </c>
      <c r="BF122" s="102">
        <f t="shared" si="189"/>
        <v>0</v>
      </c>
      <c r="BG122" s="102">
        <f>[1]Свод_расходов!BG117</f>
        <v>0</v>
      </c>
      <c r="BH122" s="102">
        <f t="shared" si="190"/>
        <v>0</v>
      </c>
      <c r="BI122" s="102">
        <f>[1]Свод_расходов!BH117</f>
        <v>0</v>
      </c>
      <c r="BJ122" s="102">
        <f>[1]Свод_расходов!BI117</f>
        <v>0</v>
      </c>
      <c r="BK122" s="102">
        <f>[1]Свод_расходов!BJ117</f>
        <v>0</v>
      </c>
      <c r="BL122" s="102">
        <f t="shared" si="191"/>
        <v>0</v>
      </c>
      <c r="BM122" s="102"/>
      <c r="BN122" s="102">
        <f>[1]Свод_расходов!BK117</f>
        <v>0</v>
      </c>
      <c r="BO122" s="102"/>
      <c r="BP122" s="102"/>
      <c r="BQ122" s="104">
        <f>[1]Свод_расходов!BR117</f>
        <v>86318</v>
      </c>
    </row>
    <row r="123" spans="1:69" x14ac:dyDescent="0.2">
      <c r="A123" s="101"/>
      <c r="B123" s="102" t="s">
        <v>355</v>
      </c>
      <c r="C123" s="116" t="s">
        <v>365</v>
      </c>
      <c r="D123" s="102">
        <f t="shared" si="183"/>
        <v>0</v>
      </c>
      <c r="E123" s="102">
        <f t="shared" si="184"/>
        <v>0</v>
      </c>
      <c r="F123" s="102">
        <f t="shared" si="104"/>
        <v>0</v>
      </c>
      <c r="G123" s="102">
        <f>[1]Свод_расходов!G118</f>
        <v>0</v>
      </c>
      <c r="H123" s="102">
        <f>[1]Свод_расходов!H118</f>
        <v>0</v>
      </c>
      <c r="I123" s="102">
        <f t="shared" si="192"/>
        <v>0</v>
      </c>
      <c r="J123" s="102">
        <f>[1]Свод_расходов!J118</f>
        <v>0</v>
      </c>
      <c r="K123" s="102">
        <f>[1]Свод_расходов!K118</f>
        <v>0</v>
      </c>
      <c r="L123" s="102">
        <f>[1]Свод_расходов!L118</f>
        <v>0</v>
      </c>
      <c r="M123" s="102">
        <f>[1]Свод_расходов!M118</f>
        <v>0</v>
      </c>
      <c r="N123" s="102">
        <f>[1]Свод_расходов!N118</f>
        <v>0</v>
      </c>
      <c r="O123" s="102">
        <f>[1]Свод_расходов!O118</f>
        <v>0</v>
      </c>
      <c r="P123" s="102">
        <f t="shared" si="114"/>
        <v>0</v>
      </c>
      <c r="Q123" s="102">
        <f>[1]Свод_расходов!Q118</f>
        <v>0</v>
      </c>
      <c r="R123" s="102">
        <f>[1]Свод_расходов!R118</f>
        <v>0</v>
      </c>
      <c r="S123" s="102">
        <f>[1]Свод_расходов!S118</f>
        <v>0</v>
      </c>
      <c r="T123" s="102">
        <f>[1]Свод_расходов!T118</f>
        <v>0</v>
      </c>
      <c r="U123" s="102">
        <f t="shared" si="115"/>
        <v>0</v>
      </c>
      <c r="V123" s="102">
        <f>[1]Свод_расходов!V118</f>
        <v>0</v>
      </c>
      <c r="W123" s="102">
        <f>[1]Свод_расходов!W118</f>
        <v>0</v>
      </c>
      <c r="X123" s="102">
        <f>[1]Свод_расходов!X118</f>
        <v>0</v>
      </c>
      <c r="Y123" s="102">
        <f>[1]Свод_расходов!Y118</f>
        <v>0</v>
      </c>
      <c r="Z123" s="102">
        <f>[1]Свод_расходов!Z118</f>
        <v>0</v>
      </c>
      <c r="AA123" s="102">
        <f>[1]Свод_расходов!AA118</f>
        <v>0</v>
      </c>
      <c r="AB123" s="102">
        <f>[1]Свод_расходов!AB118</f>
        <v>0</v>
      </c>
      <c r="AC123" s="102">
        <f>[1]Свод_расходов!AC118</f>
        <v>0</v>
      </c>
      <c r="AD123" s="102">
        <f t="shared" si="116"/>
        <v>0</v>
      </c>
      <c r="AE123" s="102">
        <f>[1]Свод_расходов!AE118</f>
        <v>0</v>
      </c>
      <c r="AF123" s="102">
        <f>[1]Свод_расходов!AF118</f>
        <v>0</v>
      </c>
      <c r="AG123" s="102">
        <f t="shared" si="185"/>
        <v>0</v>
      </c>
      <c r="AH123" s="102">
        <f>[1]Свод_расходов!AH118</f>
        <v>0</v>
      </c>
      <c r="AI123" s="102">
        <f>[1]Свод_расходов!AI118</f>
        <v>0</v>
      </c>
      <c r="AJ123" s="102">
        <f>[1]Свод_расходов!AJ118</f>
        <v>0</v>
      </c>
      <c r="AK123" s="102"/>
      <c r="AL123" s="102">
        <f>[1]Свод_расходов!AL118</f>
        <v>0</v>
      </c>
      <c r="AM123" s="102">
        <f>[1]Свод_расходов!AM118</f>
        <v>0</v>
      </c>
      <c r="AN123" s="102">
        <f>[1]Свод_расходов!AN118</f>
        <v>0</v>
      </c>
      <c r="AO123" s="102">
        <f>[1]Свод_расходов!AO118</f>
        <v>0</v>
      </c>
      <c r="AP123" s="102">
        <f>[1]Свод_расходов!AP118</f>
        <v>0</v>
      </c>
      <c r="AQ123" s="102">
        <f t="shared" si="117"/>
        <v>0</v>
      </c>
      <c r="AR123" s="102">
        <f t="shared" si="118"/>
        <v>0</v>
      </c>
      <c r="AS123" s="102">
        <f>[1]Свод_расходов!AS118</f>
        <v>0</v>
      </c>
      <c r="AT123" s="102">
        <f>[1]Свод_расходов!AT118</f>
        <v>0</v>
      </c>
      <c r="AU123" s="102">
        <f>[1]Свод_расходов!AU118</f>
        <v>0</v>
      </c>
      <c r="AV123" s="102">
        <f t="shared" si="119"/>
        <v>0</v>
      </c>
      <c r="AW123" s="102">
        <f>[1]Свод_расходов!AW118</f>
        <v>0</v>
      </c>
      <c r="AX123" s="102">
        <f>[1]Свод_расходов!AX118</f>
        <v>0</v>
      </c>
      <c r="AY123" s="102">
        <f>[1]Свод_расходов!AY118</f>
        <v>0</v>
      </c>
      <c r="AZ123" s="102">
        <f t="shared" si="186"/>
        <v>0</v>
      </c>
      <c r="BA123" s="102">
        <f>[1]Свод_расходов!BA118</f>
        <v>0</v>
      </c>
      <c r="BB123" s="102">
        <f>[1]Свод_расходов!BB118</f>
        <v>0</v>
      </c>
      <c r="BC123" s="102">
        <f>[1]Свод_расходов!BC118</f>
        <v>0</v>
      </c>
      <c r="BD123" s="102">
        <f t="shared" si="187"/>
        <v>0</v>
      </c>
      <c r="BE123" s="102">
        <f t="shared" si="188"/>
        <v>0</v>
      </c>
      <c r="BF123" s="102">
        <f t="shared" si="189"/>
        <v>0</v>
      </c>
      <c r="BG123" s="102">
        <f>[1]Свод_расходов!BG118</f>
        <v>0</v>
      </c>
      <c r="BH123" s="102">
        <f t="shared" si="190"/>
        <v>0</v>
      </c>
      <c r="BI123" s="102">
        <f>[1]Свод_расходов!BH118</f>
        <v>0</v>
      </c>
      <c r="BJ123" s="102">
        <f>[1]Свод_расходов!BI118</f>
        <v>0</v>
      </c>
      <c r="BK123" s="102">
        <f>[1]Свод_расходов!BJ118</f>
        <v>0</v>
      </c>
      <c r="BL123" s="102">
        <f t="shared" si="191"/>
        <v>0</v>
      </c>
      <c r="BM123" s="102"/>
      <c r="BN123" s="102">
        <f>[1]Свод_расходов!BK118</f>
        <v>0</v>
      </c>
      <c r="BO123" s="102"/>
      <c r="BP123" s="102"/>
      <c r="BQ123" s="104">
        <f>[1]Свод_расходов!BR118</f>
        <v>0</v>
      </c>
    </row>
    <row r="124" spans="1:69" x14ac:dyDescent="0.2">
      <c r="A124" s="101"/>
      <c r="B124" s="102" t="s">
        <v>355</v>
      </c>
      <c r="C124" s="130" t="s">
        <v>366</v>
      </c>
      <c r="D124" s="102">
        <f t="shared" si="183"/>
        <v>30000</v>
      </c>
      <c r="E124" s="102">
        <f t="shared" si="184"/>
        <v>0</v>
      </c>
      <c r="F124" s="102">
        <f t="shared" si="104"/>
        <v>0</v>
      </c>
      <c r="G124" s="102">
        <f>[1]Свод_расходов!G119</f>
        <v>0</v>
      </c>
      <c r="H124" s="102">
        <f>[1]Свод_расходов!H119</f>
        <v>0</v>
      </c>
      <c r="I124" s="102">
        <f t="shared" si="192"/>
        <v>0</v>
      </c>
      <c r="J124" s="102">
        <f>[1]Свод_расходов!J119</f>
        <v>0</v>
      </c>
      <c r="K124" s="102">
        <f>[1]Свод_расходов!K119</f>
        <v>0</v>
      </c>
      <c r="L124" s="102">
        <f>[1]Свод_расходов!L119</f>
        <v>0</v>
      </c>
      <c r="M124" s="102">
        <f>[1]Свод_расходов!M119</f>
        <v>0</v>
      </c>
      <c r="N124" s="102">
        <f>[1]Свод_расходов!N119</f>
        <v>0</v>
      </c>
      <c r="O124" s="102">
        <f>[1]Свод_расходов!O119</f>
        <v>0</v>
      </c>
      <c r="P124" s="102">
        <f t="shared" si="114"/>
        <v>0</v>
      </c>
      <c r="Q124" s="102">
        <f>[1]Свод_расходов!Q119</f>
        <v>0</v>
      </c>
      <c r="R124" s="102">
        <f>[1]Свод_расходов!R119</f>
        <v>0</v>
      </c>
      <c r="S124" s="102">
        <f>[1]Свод_расходов!S119</f>
        <v>0</v>
      </c>
      <c r="T124" s="102">
        <f>[1]Свод_расходов!T119</f>
        <v>0</v>
      </c>
      <c r="U124" s="102">
        <f t="shared" si="115"/>
        <v>0</v>
      </c>
      <c r="V124" s="102">
        <f>[1]Свод_расходов!V119</f>
        <v>0</v>
      </c>
      <c r="W124" s="102">
        <f>[1]Свод_расходов!W119</f>
        <v>0</v>
      </c>
      <c r="X124" s="102">
        <f>[1]Свод_расходов!X119</f>
        <v>0</v>
      </c>
      <c r="Y124" s="102">
        <f>[1]Свод_расходов!Y119</f>
        <v>0</v>
      </c>
      <c r="Z124" s="102">
        <f>[1]Свод_расходов!Z119</f>
        <v>0</v>
      </c>
      <c r="AA124" s="102">
        <f>[1]Свод_расходов!AA119</f>
        <v>0</v>
      </c>
      <c r="AB124" s="102">
        <f>[1]Свод_расходов!AB119</f>
        <v>0</v>
      </c>
      <c r="AC124" s="102">
        <f>[1]Свод_расходов!AC119</f>
        <v>0</v>
      </c>
      <c r="AD124" s="102">
        <f t="shared" si="116"/>
        <v>0</v>
      </c>
      <c r="AE124" s="102">
        <f>[1]Свод_расходов!AE119</f>
        <v>0</v>
      </c>
      <c r="AF124" s="102">
        <f>[1]Свод_расходов!AF119</f>
        <v>0</v>
      </c>
      <c r="AG124" s="102">
        <f t="shared" si="185"/>
        <v>0</v>
      </c>
      <c r="AH124" s="102">
        <f>[1]Свод_расходов!AH119</f>
        <v>0</v>
      </c>
      <c r="AI124" s="102">
        <f>[1]Свод_расходов!AI119</f>
        <v>0</v>
      </c>
      <c r="AJ124" s="102">
        <f>[1]Свод_расходов!AJ119</f>
        <v>0</v>
      </c>
      <c r="AK124" s="102"/>
      <c r="AL124" s="102">
        <f>[1]Свод_расходов!AL119</f>
        <v>0</v>
      </c>
      <c r="AM124" s="102">
        <f>[1]Свод_расходов!AM119</f>
        <v>0</v>
      </c>
      <c r="AN124" s="102">
        <f>[1]Свод_расходов!AN119</f>
        <v>0</v>
      </c>
      <c r="AO124" s="102">
        <f>[1]Свод_расходов!AO119</f>
        <v>0</v>
      </c>
      <c r="AP124" s="102">
        <f>[1]Свод_расходов!AP119</f>
        <v>0</v>
      </c>
      <c r="AQ124" s="102">
        <f t="shared" si="117"/>
        <v>0</v>
      </c>
      <c r="AR124" s="102">
        <f t="shared" si="118"/>
        <v>0</v>
      </c>
      <c r="AS124" s="102">
        <f>[1]Свод_расходов!AS119</f>
        <v>0</v>
      </c>
      <c r="AT124" s="102">
        <f>[1]Свод_расходов!AT119</f>
        <v>0</v>
      </c>
      <c r="AU124" s="102">
        <f>[1]Свод_расходов!AU119</f>
        <v>0</v>
      </c>
      <c r="AV124" s="102">
        <f t="shared" si="119"/>
        <v>0</v>
      </c>
      <c r="AW124" s="102">
        <f>[1]Свод_расходов!AW119</f>
        <v>0</v>
      </c>
      <c r="AX124" s="102">
        <f>[1]Свод_расходов!AX119</f>
        <v>0</v>
      </c>
      <c r="AY124" s="102">
        <f>[1]Свод_расходов!AY119</f>
        <v>0</v>
      </c>
      <c r="AZ124" s="102">
        <f t="shared" si="186"/>
        <v>0</v>
      </c>
      <c r="BA124" s="102">
        <f>[1]Свод_расходов!BA119</f>
        <v>0</v>
      </c>
      <c r="BB124" s="102">
        <f>[1]Свод_расходов!BB119</f>
        <v>0</v>
      </c>
      <c r="BC124" s="102">
        <f>[1]Свод_расходов!BC119</f>
        <v>0</v>
      </c>
      <c r="BD124" s="102">
        <f t="shared" si="187"/>
        <v>30000</v>
      </c>
      <c r="BE124" s="102">
        <f t="shared" si="188"/>
        <v>0</v>
      </c>
      <c r="BF124" s="102">
        <f t="shared" si="189"/>
        <v>0</v>
      </c>
      <c r="BG124" s="102">
        <f>[1]Свод_расходов!BG119</f>
        <v>0</v>
      </c>
      <c r="BH124" s="102">
        <f t="shared" si="190"/>
        <v>0</v>
      </c>
      <c r="BI124" s="102">
        <f>[1]Свод_расходов!BH119</f>
        <v>0</v>
      </c>
      <c r="BJ124" s="102">
        <f>[1]Свод_расходов!BI119</f>
        <v>0</v>
      </c>
      <c r="BK124" s="102">
        <f>[1]Свод_расходов!BJ119</f>
        <v>0</v>
      </c>
      <c r="BL124" s="102">
        <f t="shared" si="191"/>
        <v>0</v>
      </c>
      <c r="BM124" s="102"/>
      <c r="BN124" s="102">
        <f>[1]Свод_расходов!BK119</f>
        <v>0</v>
      </c>
      <c r="BO124" s="102"/>
      <c r="BP124" s="102"/>
      <c r="BQ124" s="104">
        <f>[1]Свод_расходов!BR119</f>
        <v>30000</v>
      </c>
    </row>
    <row r="125" spans="1:69" ht="63.75" x14ac:dyDescent="0.2">
      <c r="A125" s="101"/>
      <c r="B125" s="126" t="s">
        <v>355</v>
      </c>
      <c r="C125" s="113" t="s">
        <v>367</v>
      </c>
      <c r="D125" s="102">
        <f t="shared" si="183"/>
        <v>0</v>
      </c>
      <c r="E125" s="102">
        <f t="shared" si="184"/>
        <v>0</v>
      </c>
      <c r="F125" s="102">
        <f t="shared" si="104"/>
        <v>0</v>
      </c>
      <c r="G125" s="102">
        <f>[1]Свод_расходов!G120</f>
        <v>0</v>
      </c>
      <c r="H125" s="102">
        <f>[1]Свод_расходов!H120</f>
        <v>0</v>
      </c>
      <c r="I125" s="102">
        <f t="shared" si="192"/>
        <v>0</v>
      </c>
      <c r="J125" s="102">
        <f>[1]Свод_расходов!J120</f>
        <v>0</v>
      </c>
      <c r="K125" s="102">
        <f>[1]Свод_расходов!K120</f>
        <v>0</v>
      </c>
      <c r="L125" s="102">
        <f>[1]Свод_расходов!L120</f>
        <v>0</v>
      </c>
      <c r="M125" s="102">
        <f>[1]Свод_расходов!M120</f>
        <v>0</v>
      </c>
      <c r="N125" s="102">
        <f>[1]Свод_расходов!N120</f>
        <v>0</v>
      </c>
      <c r="O125" s="102">
        <f>[1]Свод_расходов!O120</f>
        <v>0</v>
      </c>
      <c r="P125" s="102">
        <f t="shared" si="114"/>
        <v>0</v>
      </c>
      <c r="Q125" s="102">
        <f>[1]Свод_расходов!Q120</f>
        <v>0</v>
      </c>
      <c r="R125" s="102">
        <f>[1]Свод_расходов!R120</f>
        <v>0</v>
      </c>
      <c r="S125" s="102">
        <f>[1]Свод_расходов!S120</f>
        <v>0</v>
      </c>
      <c r="T125" s="102">
        <f>[1]Свод_расходов!T120</f>
        <v>0</v>
      </c>
      <c r="U125" s="102">
        <f t="shared" si="115"/>
        <v>0</v>
      </c>
      <c r="V125" s="102">
        <f>[1]Свод_расходов!V120</f>
        <v>0</v>
      </c>
      <c r="W125" s="102">
        <f>[1]Свод_расходов!W120</f>
        <v>0</v>
      </c>
      <c r="X125" s="102">
        <f>[1]Свод_расходов!X120</f>
        <v>0</v>
      </c>
      <c r="Y125" s="102">
        <f>[1]Свод_расходов!Y120</f>
        <v>0</v>
      </c>
      <c r="Z125" s="102">
        <f>[1]Свод_расходов!Z120</f>
        <v>0</v>
      </c>
      <c r="AA125" s="102">
        <f>[1]Свод_расходов!AA120</f>
        <v>0</v>
      </c>
      <c r="AB125" s="102">
        <f>[1]Свод_расходов!AB120</f>
        <v>0</v>
      </c>
      <c r="AC125" s="102">
        <f>[1]Свод_расходов!AC120</f>
        <v>0</v>
      </c>
      <c r="AD125" s="102">
        <f t="shared" si="116"/>
        <v>0</v>
      </c>
      <c r="AE125" s="102">
        <f>[1]Свод_расходов!AE120</f>
        <v>0</v>
      </c>
      <c r="AF125" s="102">
        <f>[1]Свод_расходов!AF120</f>
        <v>0</v>
      </c>
      <c r="AG125" s="102">
        <f t="shared" si="185"/>
        <v>0</v>
      </c>
      <c r="AH125" s="102">
        <f>[1]Свод_расходов!AH120</f>
        <v>0</v>
      </c>
      <c r="AI125" s="102">
        <f>[1]Свод_расходов!AI120</f>
        <v>0</v>
      </c>
      <c r="AJ125" s="102">
        <f>[1]Свод_расходов!AJ120</f>
        <v>0</v>
      </c>
      <c r="AK125" s="102"/>
      <c r="AL125" s="102">
        <f>[1]Свод_расходов!AL120</f>
        <v>0</v>
      </c>
      <c r="AM125" s="102">
        <f>[1]Свод_расходов!AM120</f>
        <v>0</v>
      </c>
      <c r="AN125" s="102">
        <f>[1]Свод_расходов!AN120</f>
        <v>0</v>
      </c>
      <c r="AO125" s="102">
        <f>[1]Свод_расходов!AO120</f>
        <v>0</v>
      </c>
      <c r="AP125" s="102">
        <f>[1]Свод_расходов!AP120</f>
        <v>0</v>
      </c>
      <c r="AQ125" s="102">
        <f t="shared" si="117"/>
        <v>0</v>
      </c>
      <c r="AR125" s="102">
        <f t="shared" si="118"/>
        <v>0</v>
      </c>
      <c r="AS125" s="102">
        <f>[1]Свод_расходов!AS120</f>
        <v>0</v>
      </c>
      <c r="AT125" s="102">
        <f>[1]Свод_расходов!AT120</f>
        <v>0</v>
      </c>
      <c r="AU125" s="102">
        <f>[1]Свод_расходов!AU120</f>
        <v>0</v>
      </c>
      <c r="AV125" s="102">
        <f t="shared" si="119"/>
        <v>0</v>
      </c>
      <c r="AW125" s="102">
        <f>[1]Свод_расходов!AW120</f>
        <v>0</v>
      </c>
      <c r="AX125" s="102">
        <f>[1]Свод_расходов!AX120</f>
        <v>0</v>
      </c>
      <c r="AY125" s="102">
        <f>[1]Свод_расходов!AY120</f>
        <v>0</v>
      </c>
      <c r="AZ125" s="102">
        <f t="shared" si="186"/>
        <v>0</v>
      </c>
      <c r="BA125" s="102">
        <f>[1]Свод_расходов!BA120</f>
        <v>0</v>
      </c>
      <c r="BB125" s="102">
        <f>[1]Свод_расходов!BB120</f>
        <v>0</v>
      </c>
      <c r="BC125" s="102">
        <f>[1]Свод_расходов!BC120</f>
        <v>0</v>
      </c>
      <c r="BD125" s="102">
        <f t="shared" si="187"/>
        <v>0</v>
      </c>
      <c r="BE125" s="102">
        <f t="shared" si="188"/>
        <v>0</v>
      </c>
      <c r="BF125" s="102">
        <f t="shared" si="189"/>
        <v>0</v>
      </c>
      <c r="BG125" s="102">
        <f>[1]Свод_расходов!BG120</f>
        <v>0</v>
      </c>
      <c r="BH125" s="102">
        <f t="shared" si="190"/>
        <v>0</v>
      </c>
      <c r="BI125" s="102">
        <f>[1]Свод_расходов!BH120</f>
        <v>0</v>
      </c>
      <c r="BJ125" s="102">
        <f>[1]Свод_расходов!BI120</f>
        <v>0</v>
      </c>
      <c r="BK125" s="102">
        <f>[1]Свод_расходов!BJ120</f>
        <v>0</v>
      </c>
      <c r="BL125" s="102">
        <f t="shared" si="191"/>
        <v>0</v>
      </c>
      <c r="BM125" s="102"/>
      <c r="BN125" s="102">
        <f>[1]Свод_расходов!BK120</f>
        <v>0</v>
      </c>
      <c r="BO125" s="102"/>
      <c r="BP125" s="102"/>
      <c r="BQ125" s="104">
        <f>[1]Свод_расходов!BR120</f>
        <v>0</v>
      </c>
    </row>
    <row r="126" spans="1:69" ht="153" x14ac:dyDescent="0.2">
      <c r="A126" s="101"/>
      <c r="B126" s="102">
        <v>184</v>
      </c>
      <c r="C126" s="113" t="s">
        <v>368</v>
      </c>
      <c r="D126" s="102">
        <f t="shared" si="183"/>
        <v>0</v>
      </c>
      <c r="E126" s="102">
        <f t="shared" si="184"/>
        <v>0</v>
      </c>
      <c r="F126" s="102">
        <f t="shared" si="104"/>
        <v>0</v>
      </c>
      <c r="G126" s="102">
        <f>[1]Свод_расходов!G121</f>
        <v>0</v>
      </c>
      <c r="H126" s="102">
        <f>[1]Свод_расходов!H121</f>
        <v>0</v>
      </c>
      <c r="I126" s="102">
        <f t="shared" si="192"/>
        <v>0</v>
      </c>
      <c r="J126" s="102">
        <f>[1]Свод_расходов!J121</f>
        <v>0</v>
      </c>
      <c r="K126" s="102">
        <f>[1]Свод_расходов!K121</f>
        <v>0</v>
      </c>
      <c r="L126" s="102">
        <f>[1]Свод_расходов!L121</f>
        <v>0</v>
      </c>
      <c r="M126" s="102">
        <f>[1]Свод_расходов!M121</f>
        <v>0</v>
      </c>
      <c r="N126" s="102">
        <f>[1]Свод_расходов!N121</f>
        <v>0</v>
      </c>
      <c r="O126" s="102">
        <f>[1]Свод_расходов!O121</f>
        <v>0</v>
      </c>
      <c r="P126" s="102">
        <f t="shared" si="114"/>
        <v>0</v>
      </c>
      <c r="Q126" s="102">
        <f>[1]Свод_расходов!Q121</f>
        <v>0</v>
      </c>
      <c r="R126" s="102">
        <f>[1]Свод_расходов!R121</f>
        <v>0</v>
      </c>
      <c r="S126" s="102">
        <f>[1]Свод_расходов!S121</f>
        <v>0</v>
      </c>
      <c r="T126" s="102">
        <f>[1]Свод_расходов!T121</f>
        <v>0</v>
      </c>
      <c r="U126" s="102">
        <f t="shared" si="115"/>
        <v>0</v>
      </c>
      <c r="V126" s="102">
        <f>[1]Свод_расходов!V121</f>
        <v>0</v>
      </c>
      <c r="W126" s="102">
        <f>[1]Свод_расходов!W121</f>
        <v>0</v>
      </c>
      <c r="X126" s="102">
        <f>[1]Свод_расходов!X121</f>
        <v>0</v>
      </c>
      <c r="Y126" s="102">
        <f>[1]Свод_расходов!Y121</f>
        <v>0</v>
      </c>
      <c r="Z126" s="102">
        <f>[1]Свод_расходов!Z121</f>
        <v>0</v>
      </c>
      <c r="AA126" s="102">
        <f>[1]Свод_расходов!AA121</f>
        <v>0</v>
      </c>
      <c r="AB126" s="102">
        <f>[1]Свод_расходов!AB121</f>
        <v>0</v>
      </c>
      <c r="AC126" s="102">
        <f>[1]Свод_расходов!AC121</f>
        <v>0</v>
      </c>
      <c r="AD126" s="102">
        <f t="shared" si="116"/>
        <v>0</v>
      </c>
      <c r="AE126" s="102">
        <f>[1]Свод_расходов!AE121</f>
        <v>0</v>
      </c>
      <c r="AF126" s="102">
        <f>[1]Свод_расходов!AF121</f>
        <v>0</v>
      </c>
      <c r="AG126" s="102">
        <f t="shared" si="185"/>
        <v>0</v>
      </c>
      <c r="AH126" s="102">
        <f>[1]Свод_расходов!AH121</f>
        <v>0</v>
      </c>
      <c r="AI126" s="102">
        <f>[1]Свод_расходов!AI121</f>
        <v>0</v>
      </c>
      <c r="AJ126" s="102">
        <f>[1]Свод_расходов!AJ121</f>
        <v>0</v>
      </c>
      <c r="AK126" s="102"/>
      <c r="AL126" s="102">
        <f>[1]Свод_расходов!AL121</f>
        <v>0</v>
      </c>
      <c r="AM126" s="102">
        <f>[1]Свод_расходов!AM121</f>
        <v>0</v>
      </c>
      <c r="AN126" s="102">
        <f>[1]Свод_расходов!AN121</f>
        <v>0</v>
      </c>
      <c r="AO126" s="102">
        <f>[1]Свод_расходов!AO121</f>
        <v>0</v>
      </c>
      <c r="AP126" s="102">
        <f>[1]Свод_расходов!AP121</f>
        <v>0</v>
      </c>
      <c r="AQ126" s="102">
        <f t="shared" si="117"/>
        <v>0</v>
      </c>
      <c r="AR126" s="102">
        <f t="shared" si="118"/>
        <v>0</v>
      </c>
      <c r="AS126" s="102">
        <f>[1]Свод_расходов!AS121</f>
        <v>0</v>
      </c>
      <c r="AT126" s="102">
        <f>[1]Свод_расходов!AT121</f>
        <v>0</v>
      </c>
      <c r="AU126" s="102">
        <f>[1]Свод_расходов!AU121</f>
        <v>0</v>
      </c>
      <c r="AV126" s="102">
        <f t="shared" si="119"/>
        <v>0</v>
      </c>
      <c r="AW126" s="102">
        <f>[1]Свод_расходов!AW121</f>
        <v>0</v>
      </c>
      <c r="AX126" s="102">
        <f>[1]Свод_расходов!AX121</f>
        <v>0</v>
      </c>
      <c r="AY126" s="102">
        <f>[1]Свод_расходов!AY121</f>
        <v>0</v>
      </c>
      <c r="AZ126" s="102">
        <f t="shared" si="186"/>
        <v>0</v>
      </c>
      <c r="BA126" s="102">
        <f>[1]Свод_расходов!BA121</f>
        <v>0</v>
      </c>
      <c r="BB126" s="102">
        <f>[1]Свод_расходов!BB121</f>
        <v>0</v>
      </c>
      <c r="BC126" s="102">
        <f>[1]Свод_расходов!BC121</f>
        <v>0</v>
      </c>
      <c r="BD126" s="102">
        <f t="shared" si="187"/>
        <v>0</v>
      </c>
      <c r="BE126" s="102">
        <f t="shared" si="188"/>
        <v>0</v>
      </c>
      <c r="BF126" s="102">
        <f t="shared" si="189"/>
        <v>0</v>
      </c>
      <c r="BG126" s="102">
        <f>[1]Свод_расходов!BG121</f>
        <v>0</v>
      </c>
      <c r="BH126" s="102">
        <f t="shared" si="190"/>
        <v>0</v>
      </c>
      <c r="BI126" s="102">
        <f>[1]Свод_расходов!BH121</f>
        <v>0</v>
      </c>
      <c r="BJ126" s="102">
        <f>[1]Свод_расходов!BI121</f>
        <v>0</v>
      </c>
      <c r="BK126" s="102">
        <f>[1]Свод_расходов!BJ121</f>
        <v>0</v>
      </c>
      <c r="BL126" s="102">
        <f t="shared" si="191"/>
        <v>0</v>
      </c>
      <c r="BM126" s="102"/>
      <c r="BN126" s="102">
        <f>[1]Свод_расходов!BK121</f>
        <v>0</v>
      </c>
      <c r="BO126" s="102"/>
      <c r="BP126" s="102"/>
      <c r="BQ126" s="104">
        <f>[1]Свод_расходов!BR121</f>
        <v>0</v>
      </c>
    </row>
    <row r="127" spans="1:69" ht="25.5" x14ac:dyDescent="0.2">
      <c r="A127" s="101"/>
      <c r="B127" s="102" t="s">
        <v>355</v>
      </c>
      <c r="C127" s="113" t="s">
        <v>369</v>
      </c>
      <c r="D127" s="102">
        <f t="shared" si="183"/>
        <v>1643858</v>
      </c>
      <c r="E127" s="102">
        <f t="shared" si="184"/>
        <v>0</v>
      </c>
      <c r="F127" s="102">
        <f t="shared" si="104"/>
        <v>0</v>
      </c>
      <c r="G127" s="102">
        <f>[1]Свод_расходов!G122</f>
        <v>0</v>
      </c>
      <c r="H127" s="102">
        <f>[1]Свод_расходов!H122</f>
        <v>0</v>
      </c>
      <c r="I127" s="102">
        <f t="shared" si="192"/>
        <v>0</v>
      </c>
      <c r="J127" s="102">
        <f>[1]Свод_расходов!J122</f>
        <v>0</v>
      </c>
      <c r="K127" s="102">
        <f>[1]Свод_расходов!K122</f>
        <v>0</v>
      </c>
      <c r="L127" s="102">
        <f>[1]Свод_расходов!L122</f>
        <v>0</v>
      </c>
      <c r="M127" s="102">
        <f>[1]Свод_расходов!M122</f>
        <v>0</v>
      </c>
      <c r="N127" s="102">
        <f>[1]Свод_расходов!N122</f>
        <v>0</v>
      </c>
      <c r="O127" s="102">
        <f>[1]Свод_расходов!O122</f>
        <v>0</v>
      </c>
      <c r="P127" s="102">
        <f t="shared" si="114"/>
        <v>0</v>
      </c>
      <c r="Q127" s="102">
        <f>[1]Свод_расходов!Q122</f>
        <v>0</v>
      </c>
      <c r="R127" s="102">
        <f>[1]Свод_расходов!R122</f>
        <v>0</v>
      </c>
      <c r="S127" s="102">
        <f>[1]Свод_расходов!S122</f>
        <v>0</v>
      </c>
      <c r="T127" s="102">
        <f>[1]Свод_расходов!T122</f>
        <v>0</v>
      </c>
      <c r="U127" s="102">
        <f t="shared" si="115"/>
        <v>0</v>
      </c>
      <c r="V127" s="102">
        <f>[1]Свод_расходов!V122</f>
        <v>0</v>
      </c>
      <c r="W127" s="102">
        <f>[1]Свод_расходов!W122</f>
        <v>0</v>
      </c>
      <c r="X127" s="102">
        <f>[1]Свод_расходов!X122</f>
        <v>0</v>
      </c>
      <c r="Y127" s="102">
        <f>[1]Свод_расходов!Y122</f>
        <v>0</v>
      </c>
      <c r="Z127" s="102">
        <f>[1]Свод_расходов!Z122</f>
        <v>0</v>
      </c>
      <c r="AA127" s="102">
        <f>[1]Свод_расходов!AA122</f>
        <v>0</v>
      </c>
      <c r="AB127" s="102">
        <f>[1]Свод_расходов!AB122</f>
        <v>0</v>
      </c>
      <c r="AC127" s="102">
        <f>[1]Свод_расходов!AC122</f>
        <v>0</v>
      </c>
      <c r="AD127" s="102">
        <f t="shared" si="116"/>
        <v>0</v>
      </c>
      <c r="AE127" s="102">
        <f>[1]Свод_расходов!AE122</f>
        <v>0</v>
      </c>
      <c r="AF127" s="102">
        <f>[1]Свод_расходов!AF122</f>
        <v>0</v>
      </c>
      <c r="AG127" s="102">
        <f t="shared" si="185"/>
        <v>0</v>
      </c>
      <c r="AH127" s="102">
        <f>[1]Свод_расходов!AH122</f>
        <v>0</v>
      </c>
      <c r="AI127" s="102">
        <f>[1]Свод_расходов!AI122</f>
        <v>0</v>
      </c>
      <c r="AJ127" s="102">
        <f>[1]Свод_расходов!AJ122</f>
        <v>0</v>
      </c>
      <c r="AK127" s="102"/>
      <c r="AL127" s="102">
        <f>[1]Свод_расходов!AL122</f>
        <v>0</v>
      </c>
      <c r="AM127" s="102">
        <f>[1]Свод_расходов!AM122</f>
        <v>0</v>
      </c>
      <c r="AN127" s="102">
        <f>[1]Свод_расходов!AN122</f>
        <v>0</v>
      </c>
      <c r="AO127" s="102">
        <f>[1]Свод_расходов!AO122</f>
        <v>0</v>
      </c>
      <c r="AP127" s="102">
        <f>[1]Свод_расходов!AP122</f>
        <v>0</v>
      </c>
      <c r="AQ127" s="102">
        <f t="shared" si="117"/>
        <v>0</v>
      </c>
      <c r="AR127" s="102">
        <f t="shared" si="118"/>
        <v>0</v>
      </c>
      <c r="AS127" s="102">
        <f>[1]Свод_расходов!AS122</f>
        <v>0</v>
      </c>
      <c r="AT127" s="102">
        <f>[1]Свод_расходов!AT122</f>
        <v>0</v>
      </c>
      <c r="AU127" s="102">
        <f>[1]Свод_расходов!AU122</f>
        <v>0</v>
      </c>
      <c r="AV127" s="102">
        <f t="shared" si="119"/>
        <v>0</v>
      </c>
      <c r="AW127" s="102">
        <f>[1]Свод_расходов!AW122</f>
        <v>0</v>
      </c>
      <c r="AX127" s="102">
        <f>[1]Свод_расходов!AX122</f>
        <v>0</v>
      </c>
      <c r="AY127" s="102">
        <f>[1]Свод_расходов!AY122</f>
        <v>0</v>
      </c>
      <c r="AZ127" s="102">
        <f t="shared" si="186"/>
        <v>0</v>
      </c>
      <c r="BA127" s="102">
        <f>[1]Свод_расходов!BA122</f>
        <v>0</v>
      </c>
      <c r="BB127" s="102">
        <f>[1]Свод_расходов!BB122</f>
        <v>0</v>
      </c>
      <c r="BC127" s="102">
        <f>[1]Свод_расходов!BC122</f>
        <v>0</v>
      </c>
      <c r="BD127" s="102">
        <f t="shared" si="187"/>
        <v>1643858</v>
      </c>
      <c r="BE127" s="102">
        <f t="shared" si="188"/>
        <v>0</v>
      </c>
      <c r="BF127" s="102">
        <f t="shared" si="189"/>
        <v>0</v>
      </c>
      <c r="BG127" s="102">
        <f>[1]Свод_расходов!BG122</f>
        <v>0</v>
      </c>
      <c r="BH127" s="102">
        <f t="shared" si="190"/>
        <v>0</v>
      </c>
      <c r="BI127" s="102">
        <f>[1]Свод_расходов!BH122</f>
        <v>0</v>
      </c>
      <c r="BJ127" s="102">
        <f>[1]Свод_расходов!BI122</f>
        <v>0</v>
      </c>
      <c r="BK127" s="102">
        <f>[1]Свод_расходов!BJ122</f>
        <v>0</v>
      </c>
      <c r="BL127" s="102">
        <f t="shared" si="191"/>
        <v>0</v>
      </c>
      <c r="BM127" s="102"/>
      <c r="BN127" s="102">
        <f>[1]Свод_расходов!BK122</f>
        <v>0</v>
      </c>
      <c r="BO127" s="102"/>
      <c r="BP127" s="102"/>
      <c r="BQ127" s="104">
        <f>[1]Свод_расходов!BR122</f>
        <v>1643858</v>
      </c>
    </row>
    <row r="128" spans="1:69" x14ac:dyDescent="0.2">
      <c r="A128" s="97" t="s">
        <v>130</v>
      </c>
      <c r="B128" s="98"/>
      <c r="C128" s="99" t="s">
        <v>370</v>
      </c>
      <c r="D128" s="98">
        <f t="shared" ref="D128:BO128" si="193">D129+D137</f>
        <v>31653247</v>
      </c>
      <c r="E128" s="98">
        <f t="shared" si="193"/>
        <v>31653247</v>
      </c>
      <c r="F128" s="98">
        <f t="shared" si="193"/>
        <v>0</v>
      </c>
      <c r="G128" s="98">
        <f t="shared" si="193"/>
        <v>0</v>
      </c>
      <c r="H128" s="98">
        <f t="shared" si="193"/>
        <v>0</v>
      </c>
      <c r="I128" s="98">
        <f t="shared" si="193"/>
        <v>0</v>
      </c>
      <c r="J128" s="98">
        <f t="shared" si="193"/>
        <v>0</v>
      </c>
      <c r="K128" s="98">
        <f t="shared" si="193"/>
        <v>0</v>
      </c>
      <c r="L128" s="98">
        <f t="shared" si="193"/>
        <v>0</v>
      </c>
      <c r="M128" s="98">
        <f t="shared" si="193"/>
        <v>0</v>
      </c>
      <c r="N128" s="98">
        <f t="shared" si="193"/>
        <v>0</v>
      </c>
      <c r="O128" s="98">
        <f t="shared" si="193"/>
        <v>0</v>
      </c>
      <c r="P128" s="98">
        <f t="shared" si="193"/>
        <v>0</v>
      </c>
      <c r="Q128" s="98">
        <f t="shared" si="193"/>
        <v>0</v>
      </c>
      <c r="R128" s="98">
        <f t="shared" si="193"/>
        <v>0</v>
      </c>
      <c r="S128" s="98">
        <f t="shared" si="193"/>
        <v>0</v>
      </c>
      <c r="T128" s="98">
        <f t="shared" si="193"/>
        <v>0</v>
      </c>
      <c r="U128" s="98">
        <f t="shared" si="193"/>
        <v>0</v>
      </c>
      <c r="V128" s="98">
        <f t="shared" si="193"/>
        <v>0</v>
      </c>
      <c r="W128" s="98">
        <f t="shared" si="193"/>
        <v>0</v>
      </c>
      <c r="X128" s="98">
        <f t="shared" si="193"/>
        <v>0</v>
      </c>
      <c r="Y128" s="98">
        <f t="shared" si="193"/>
        <v>0</v>
      </c>
      <c r="Z128" s="98">
        <f t="shared" si="193"/>
        <v>0</v>
      </c>
      <c r="AA128" s="98">
        <f t="shared" si="193"/>
        <v>0</v>
      </c>
      <c r="AB128" s="98">
        <f t="shared" si="193"/>
        <v>0</v>
      </c>
      <c r="AC128" s="98">
        <f t="shared" si="193"/>
        <v>0</v>
      </c>
      <c r="AD128" s="98">
        <f t="shared" si="193"/>
        <v>0</v>
      </c>
      <c r="AE128" s="98">
        <f t="shared" si="193"/>
        <v>0</v>
      </c>
      <c r="AF128" s="98">
        <f t="shared" si="193"/>
        <v>0</v>
      </c>
      <c r="AG128" s="98">
        <f t="shared" si="193"/>
        <v>0</v>
      </c>
      <c r="AH128" s="98">
        <f t="shared" si="193"/>
        <v>0</v>
      </c>
      <c r="AI128" s="98">
        <f t="shared" si="193"/>
        <v>0</v>
      </c>
      <c r="AJ128" s="98">
        <f t="shared" si="193"/>
        <v>0</v>
      </c>
      <c r="AK128" s="98">
        <f t="shared" si="193"/>
        <v>0</v>
      </c>
      <c r="AL128" s="98">
        <f t="shared" si="193"/>
        <v>0</v>
      </c>
      <c r="AM128" s="98">
        <f t="shared" si="193"/>
        <v>0</v>
      </c>
      <c r="AN128" s="98">
        <f t="shared" si="193"/>
        <v>0</v>
      </c>
      <c r="AO128" s="98">
        <f t="shared" si="193"/>
        <v>0</v>
      </c>
      <c r="AP128" s="98">
        <f t="shared" si="193"/>
        <v>0</v>
      </c>
      <c r="AQ128" s="98">
        <f t="shared" si="193"/>
        <v>31653247</v>
      </c>
      <c r="AR128" s="98">
        <f t="shared" si="193"/>
        <v>0</v>
      </c>
      <c r="AS128" s="98">
        <f t="shared" si="193"/>
        <v>0</v>
      </c>
      <c r="AT128" s="98">
        <f t="shared" si="193"/>
        <v>0</v>
      </c>
      <c r="AU128" s="98">
        <f t="shared" si="193"/>
        <v>0</v>
      </c>
      <c r="AV128" s="98">
        <f t="shared" si="193"/>
        <v>31653247</v>
      </c>
      <c r="AW128" s="98">
        <f t="shared" si="193"/>
        <v>29770597</v>
      </c>
      <c r="AX128" s="98">
        <f t="shared" si="193"/>
        <v>0</v>
      </c>
      <c r="AY128" s="98">
        <f t="shared" si="193"/>
        <v>1882650</v>
      </c>
      <c r="AZ128" s="98">
        <f t="shared" si="193"/>
        <v>0</v>
      </c>
      <c r="BA128" s="98">
        <f t="shared" si="193"/>
        <v>0</v>
      </c>
      <c r="BB128" s="98">
        <f t="shared" si="193"/>
        <v>0</v>
      </c>
      <c r="BC128" s="98">
        <f t="shared" si="193"/>
        <v>0</v>
      </c>
      <c r="BD128" s="98">
        <f t="shared" si="193"/>
        <v>0</v>
      </c>
      <c r="BE128" s="98">
        <f t="shared" si="193"/>
        <v>0</v>
      </c>
      <c r="BF128" s="98">
        <f t="shared" si="193"/>
        <v>0</v>
      </c>
      <c r="BG128" s="98">
        <f t="shared" si="193"/>
        <v>0</v>
      </c>
      <c r="BH128" s="98">
        <f t="shared" si="193"/>
        <v>0</v>
      </c>
      <c r="BI128" s="98">
        <f t="shared" si="193"/>
        <v>0</v>
      </c>
      <c r="BJ128" s="98">
        <f t="shared" si="193"/>
        <v>0</v>
      </c>
      <c r="BK128" s="98">
        <f t="shared" si="193"/>
        <v>0</v>
      </c>
      <c r="BL128" s="98">
        <f t="shared" si="193"/>
        <v>0</v>
      </c>
      <c r="BM128" s="98">
        <f t="shared" si="193"/>
        <v>0</v>
      </c>
      <c r="BN128" s="98">
        <f t="shared" si="193"/>
        <v>0</v>
      </c>
      <c r="BO128" s="98">
        <f t="shared" si="193"/>
        <v>0</v>
      </c>
      <c r="BP128" s="98">
        <f t="shared" ref="BP128:BQ128" si="194">BP129+BP137</f>
        <v>0</v>
      </c>
      <c r="BQ128" s="100">
        <f t="shared" si="194"/>
        <v>0</v>
      </c>
    </row>
    <row r="129" spans="1:69" ht="25.5" x14ac:dyDescent="0.2">
      <c r="A129" s="97" t="s">
        <v>132</v>
      </c>
      <c r="B129" s="98"/>
      <c r="C129" s="99" t="s">
        <v>371</v>
      </c>
      <c r="D129" s="98">
        <f>SUM(D130:D136)</f>
        <v>29770597</v>
      </c>
      <c r="E129" s="98">
        <f t="shared" ref="E129:BP129" si="195">SUM(E130:E136)</f>
        <v>29770597</v>
      </c>
      <c r="F129" s="98">
        <f t="shared" si="195"/>
        <v>0</v>
      </c>
      <c r="G129" s="98">
        <f t="shared" si="195"/>
        <v>0</v>
      </c>
      <c r="H129" s="98">
        <f t="shared" si="195"/>
        <v>0</v>
      </c>
      <c r="I129" s="98">
        <f t="shared" si="195"/>
        <v>0</v>
      </c>
      <c r="J129" s="98">
        <f t="shared" si="195"/>
        <v>0</v>
      </c>
      <c r="K129" s="98">
        <f t="shared" si="195"/>
        <v>0</v>
      </c>
      <c r="L129" s="98">
        <f t="shared" si="195"/>
        <v>0</v>
      </c>
      <c r="M129" s="98">
        <f t="shared" si="195"/>
        <v>0</v>
      </c>
      <c r="N129" s="98">
        <f t="shared" si="195"/>
        <v>0</v>
      </c>
      <c r="O129" s="98">
        <f t="shared" si="195"/>
        <v>0</v>
      </c>
      <c r="P129" s="98">
        <f t="shared" si="195"/>
        <v>0</v>
      </c>
      <c r="Q129" s="98">
        <f t="shared" si="195"/>
        <v>0</v>
      </c>
      <c r="R129" s="98">
        <f t="shared" si="195"/>
        <v>0</v>
      </c>
      <c r="S129" s="98">
        <f t="shared" si="195"/>
        <v>0</v>
      </c>
      <c r="T129" s="98">
        <f t="shared" si="195"/>
        <v>0</v>
      </c>
      <c r="U129" s="98">
        <f t="shared" si="195"/>
        <v>0</v>
      </c>
      <c r="V129" s="98">
        <f t="shared" si="195"/>
        <v>0</v>
      </c>
      <c r="W129" s="98">
        <f t="shared" si="195"/>
        <v>0</v>
      </c>
      <c r="X129" s="98">
        <f t="shared" si="195"/>
        <v>0</v>
      </c>
      <c r="Y129" s="98">
        <f t="shared" si="195"/>
        <v>0</v>
      </c>
      <c r="Z129" s="98">
        <f t="shared" si="195"/>
        <v>0</v>
      </c>
      <c r="AA129" s="98">
        <f t="shared" si="195"/>
        <v>0</v>
      </c>
      <c r="AB129" s="98">
        <f t="shared" si="195"/>
        <v>0</v>
      </c>
      <c r="AC129" s="98">
        <f t="shared" si="195"/>
        <v>0</v>
      </c>
      <c r="AD129" s="98">
        <f t="shared" si="195"/>
        <v>0</v>
      </c>
      <c r="AE129" s="98">
        <f t="shared" si="195"/>
        <v>0</v>
      </c>
      <c r="AF129" s="98">
        <f t="shared" si="195"/>
        <v>0</v>
      </c>
      <c r="AG129" s="98">
        <f t="shared" si="195"/>
        <v>0</v>
      </c>
      <c r="AH129" s="98">
        <f t="shared" si="195"/>
        <v>0</v>
      </c>
      <c r="AI129" s="98">
        <f t="shared" si="195"/>
        <v>0</v>
      </c>
      <c r="AJ129" s="98">
        <f t="shared" si="195"/>
        <v>0</v>
      </c>
      <c r="AK129" s="98">
        <f t="shared" si="195"/>
        <v>0</v>
      </c>
      <c r="AL129" s="98">
        <f t="shared" si="195"/>
        <v>0</v>
      </c>
      <c r="AM129" s="98">
        <f t="shared" si="195"/>
        <v>0</v>
      </c>
      <c r="AN129" s="98">
        <f t="shared" si="195"/>
        <v>0</v>
      </c>
      <c r="AO129" s="98">
        <f t="shared" si="195"/>
        <v>0</v>
      </c>
      <c r="AP129" s="98">
        <f t="shared" si="195"/>
        <v>0</v>
      </c>
      <c r="AQ129" s="98">
        <f t="shared" si="195"/>
        <v>29770597</v>
      </c>
      <c r="AR129" s="98">
        <f t="shared" si="195"/>
        <v>0</v>
      </c>
      <c r="AS129" s="98">
        <f t="shared" si="195"/>
        <v>0</v>
      </c>
      <c r="AT129" s="98">
        <f t="shared" si="195"/>
        <v>0</v>
      </c>
      <c r="AU129" s="98">
        <f t="shared" si="195"/>
        <v>0</v>
      </c>
      <c r="AV129" s="98">
        <f t="shared" si="195"/>
        <v>29770597</v>
      </c>
      <c r="AW129" s="98">
        <f t="shared" si="195"/>
        <v>29770597</v>
      </c>
      <c r="AX129" s="98">
        <f t="shared" si="195"/>
        <v>0</v>
      </c>
      <c r="AY129" s="98">
        <f t="shared" si="195"/>
        <v>0</v>
      </c>
      <c r="AZ129" s="98">
        <f t="shared" si="195"/>
        <v>0</v>
      </c>
      <c r="BA129" s="98">
        <f t="shared" si="195"/>
        <v>0</v>
      </c>
      <c r="BB129" s="98">
        <f t="shared" si="195"/>
        <v>0</v>
      </c>
      <c r="BC129" s="98">
        <f t="shared" si="195"/>
        <v>0</v>
      </c>
      <c r="BD129" s="98">
        <f t="shared" si="195"/>
        <v>0</v>
      </c>
      <c r="BE129" s="98">
        <f t="shared" si="195"/>
        <v>0</v>
      </c>
      <c r="BF129" s="98">
        <f t="shared" si="195"/>
        <v>0</v>
      </c>
      <c r="BG129" s="98">
        <f t="shared" si="195"/>
        <v>0</v>
      </c>
      <c r="BH129" s="98">
        <f t="shared" si="195"/>
        <v>0</v>
      </c>
      <c r="BI129" s="98">
        <f t="shared" si="195"/>
        <v>0</v>
      </c>
      <c r="BJ129" s="98">
        <f t="shared" si="195"/>
        <v>0</v>
      </c>
      <c r="BK129" s="98">
        <f t="shared" si="195"/>
        <v>0</v>
      </c>
      <c r="BL129" s="98">
        <f t="shared" si="195"/>
        <v>0</v>
      </c>
      <c r="BM129" s="98">
        <f t="shared" si="195"/>
        <v>0</v>
      </c>
      <c r="BN129" s="98">
        <f t="shared" si="195"/>
        <v>0</v>
      </c>
      <c r="BO129" s="98">
        <f t="shared" si="195"/>
        <v>0</v>
      </c>
      <c r="BP129" s="98">
        <f t="shared" si="195"/>
        <v>0</v>
      </c>
      <c r="BQ129" s="98">
        <f t="shared" ref="BQ129" si="196">SUM(BQ130:BQ136)</f>
        <v>0</v>
      </c>
    </row>
    <row r="130" spans="1:69" ht="63.75" x14ac:dyDescent="0.2">
      <c r="A130" s="97"/>
      <c r="B130" s="117">
        <v>167</v>
      </c>
      <c r="C130" s="115" t="s">
        <v>372</v>
      </c>
      <c r="D130" s="102">
        <f t="shared" ref="D130:D136" si="197">SUM(E130,BE130)</f>
        <v>0</v>
      </c>
      <c r="E130" s="102">
        <f t="shared" ref="E130:E136" si="198">SUM(F130,AQ130)</f>
        <v>0</v>
      </c>
      <c r="F130" s="102">
        <f t="shared" ref="F130:F134" si="199">SUM(G130:I130,P130,S130:U130,AD130)</f>
        <v>0</v>
      </c>
      <c r="G130" s="102">
        <f>[1]Свод_расходов!G125</f>
        <v>0</v>
      </c>
      <c r="H130" s="102">
        <f>[1]Свод_расходов!H125</f>
        <v>0</v>
      </c>
      <c r="I130" s="102">
        <f t="shared" ref="I130:I134" si="200">SUM(J130:O130)</f>
        <v>0</v>
      </c>
      <c r="J130" s="102">
        <f>[1]Свод_расходов!J125</f>
        <v>0</v>
      </c>
      <c r="K130" s="102">
        <f>[1]Свод_расходов!K125</f>
        <v>0</v>
      </c>
      <c r="L130" s="102">
        <f>[1]Свод_расходов!L125</f>
        <v>0</v>
      </c>
      <c r="M130" s="102">
        <f>[1]Свод_расходов!M125</f>
        <v>0</v>
      </c>
      <c r="N130" s="102">
        <f>[1]Свод_расходов!N125</f>
        <v>0</v>
      </c>
      <c r="O130" s="102">
        <f>[1]Свод_расходов!O125</f>
        <v>0</v>
      </c>
      <c r="P130" s="102">
        <f t="shared" ref="P130:P134" si="201">SUM(Q130:R130)</f>
        <v>0</v>
      </c>
      <c r="Q130" s="102">
        <f>[1]Свод_расходов!Q125</f>
        <v>0</v>
      </c>
      <c r="R130" s="102">
        <f>[1]Свод_расходов!R125</f>
        <v>0</v>
      </c>
      <c r="S130" s="102">
        <f>[1]Свод_расходов!S125</f>
        <v>0</v>
      </c>
      <c r="T130" s="102">
        <f>[1]Свод_расходов!T125</f>
        <v>0</v>
      </c>
      <c r="U130" s="102">
        <f t="shared" ref="U130:U134" si="202">SUM(V130:AC130)</f>
        <v>0</v>
      </c>
      <c r="V130" s="102">
        <f>[1]Свод_расходов!V125</f>
        <v>0</v>
      </c>
      <c r="W130" s="102">
        <f>[1]Свод_расходов!W125</f>
        <v>0</v>
      </c>
      <c r="X130" s="102">
        <f>[1]Свод_расходов!X125</f>
        <v>0</v>
      </c>
      <c r="Y130" s="102">
        <f>[1]Свод_расходов!Y125</f>
        <v>0</v>
      </c>
      <c r="Z130" s="102">
        <f>[1]Свод_расходов!Z125</f>
        <v>0</v>
      </c>
      <c r="AA130" s="102">
        <f>[1]Свод_расходов!AA125</f>
        <v>0</v>
      </c>
      <c r="AB130" s="102">
        <f>[1]Свод_расходов!AB125</f>
        <v>0</v>
      </c>
      <c r="AC130" s="102">
        <f>[1]Свод_расходов!AC125</f>
        <v>0</v>
      </c>
      <c r="AD130" s="102">
        <f t="shared" ref="AD130:AD134" si="203">SUM(AE130:AG130)</f>
        <v>0</v>
      </c>
      <c r="AE130" s="102">
        <f>[1]Свод_расходов!AE125</f>
        <v>0</v>
      </c>
      <c r="AF130" s="102">
        <f>[1]Свод_расходов!AF125</f>
        <v>0</v>
      </c>
      <c r="AG130" s="102">
        <f t="shared" ref="AG130:AG136" si="204">SUM(AH130:AP130)</f>
        <v>0</v>
      </c>
      <c r="AH130" s="102">
        <f>[1]Свод_расходов!AH125</f>
        <v>0</v>
      </c>
      <c r="AI130" s="102">
        <f>[1]Свод_расходов!AI125</f>
        <v>0</v>
      </c>
      <c r="AJ130" s="102">
        <f>[1]Свод_расходов!AJ125</f>
        <v>0</v>
      </c>
      <c r="AK130" s="102"/>
      <c r="AL130" s="102">
        <f>[1]Свод_расходов!AL125</f>
        <v>0</v>
      </c>
      <c r="AM130" s="102">
        <f>[1]Свод_расходов!AM125</f>
        <v>0</v>
      </c>
      <c r="AN130" s="102">
        <f>[1]Свод_расходов!AN125</f>
        <v>0</v>
      </c>
      <c r="AO130" s="102">
        <f>[1]Свод_расходов!AO125</f>
        <v>0</v>
      </c>
      <c r="AP130" s="102">
        <f>[1]Свод_расходов!AP125</f>
        <v>0</v>
      </c>
      <c r="AQ130" s="102">
        <f t="shared" ref="AQ130:AQ134" si="205">SUM(AR130,AV130,AZ130)</f>
        <v>0</v>
      </c>
      <c r="AR130" s="102">
        <f t="shared" ref="AR130:AR134" si="206">SUM(AS130:AU130)</f>
        <v>0</v>
      </c>
      <c r="AS130" s="102">
        <f>[1]Свод_расходов!AS125</f>
        <v>0</v>
      </c>
      <c r="AT130" s="102">
        <f>[1]Свод_расходов!AT125</f>
        <v>0</v>
      </c>
      <c r="AU130" s="102">
        <f>[1]Свод_расходов!AU125</f>
        <v>0</v>
      </c>
      <c r="AV130" s="102">
        <f t="shared" ref="AV130:AV134" si="207">SUM(AW130:AY130)</f>
        <v>0</v>
      </c>
      <c r="AW130" s="102">
        <f>[1]Свод_расходов!AW125</f>
        <v>0</v>
      </c>
      <c r="AX130" s="102">
        <f>[1]Свод_расходов!AX125</f>
        <v>0</v>
      </c>
      <c r="AY130" s="102">
        <f>[1]Свод_расходов!AY125</f>
        <v>0</v>
      </c>
      <c r="AZ130" s="102">
        <f t="shared" ref="AZ130:AZ136" si="208">BA130+BB130+BC130</f>
        <v>0</v>
      </c>
      <c r="BA130" s="102">
        <f>[1]Свод_расходов!BA125</f>
        <v>0</v>
      </c>
      <c r="BB130" s="102">
        <f>[1]Свод_расходов!BB125</f>
        <v>0</v>
      </c>
      <c r="BC130" s="102">
        <f>[1]Свод_расходов!BC125</f>
        <v>0</v>
      </c>
      <c r="BD130" s="102">
        <f t="shared" ref="BD130:BD136" si="209">BE130+BQ130</f>
        <v>0</v>
      </c>
      <c r="BE130" s="102">
        <f t="shared" ref="BE130:BE136" si="210">BF130+BH130+BL130</f>
        <v>0</v>
      </c>
      <c r="BF130" s="102">
        <f t="shared" ref="BF130:BF136" si="211">BG130</f>
        <v>0</v>
      </c>
      <c r="BG130" s="102">
        <f>[1]Свод_расходов!BG125</f>
        <v>0</v>
      </c>
      <c r="BH130" s="102">
        <f t="shared" ref="BH130:BH136" si="212">BI130+BJ130+BK130</f>
        <v>0</v>
      </c>
      <c r="BI130" s="102">
        <f>[1]Свод_расходов!BH125</f>
        <v>0</v>
      </c>
      <c r="BJ130" s="102">
        <f>[1]Свод_расходов!BI125</f>
        <v>0</v>
      </c>
      <c r="BK130" s="102">
        <f>[1]Свод_расходов!BJ125</f>
        <v>0</v>
      </c>
      <c r="BL130" s="102">
        <f t="shared" ref="BL130:BL132" si="213">BM130+BN130+BO130+BP130</f>
        <v>0</v>
      </c>
      <c r="BM130" s="102"/>
      <c r="BN130" s="102">
        <f>[1]Свод_расходов!BK125</f>
        <v>0</v>
      </c>
      <c r="BO130" s="102"/>
      <c r="BP130" s="102"/>
      <c r="BQ130" s="104">
        <f>[1]Свод_расходов!BL125</f>
        <v>0</v>
      </c>
    </row>
    <row r="131" spans="1:69" ht="51" x14ac:dyDescent="0.2">
      <c r="A131" s="97"/>
      <c r="B131" s="117">
        <v>167</v>
      </c>
      <c r="C131" s="115" t="s">
        <v>373</v>
      </c>
      <c r="D131" s="102">
        <f t="shared" si="197"/>
        <v>0</v>
      </c>
      <c r="E131" s="102">
        <f t="shared" si="198"/>
        <v>0</v>
      </c>
      <c r="F131" s="102">
        <f t="shared" si="199"/>
        <v>0</v>
      </c>
      <c r="G131" s="102">
        <f>[1]Свод_расходов!G126</f>
        <v>0</v>
      </c>
      <c r="H131" s="102">
        <f>[1]Свод_расходов!H126</f>
        <v>0</v>
      </c>
      <c r="I131" s="102">
        <f t="shared" si="200"/>
        <v>0</v>
      </c>
      <c r="J131" s="102">
        <f>[1]Свод_расходов!J126</f>
        <v>0</v>
      </c>
      <c r="K131" s="102">
        <f>[1]Свод_расходов!K126</f>
        <v>0</v>
      </c>
      <c r="L131" s="102">
        <f>[1]Свод_расходов!L126</f>
        <v>0</v>
      </c>
      <c r="M131" s="102">
        <f>[1]Свод_расходов!M126</f>
        <v>0</v>
      </c>
      <c r="N131" s="102">
        <f>[1]Свод_расходов!N126</f>
        <v>0</v>
      </c>
      <c r="O131" s="102">
        <f>[1]Свод_расходов!O126</f>
        <v>0</v>
      </c>
      <c r="P131" s="102">
        <f t="shared" si="201"/>
        <v>0</v>
      </c>
      <c r="Q131" s="102">
        <f>[1]Свод_расходов!Q126</f>
        <v>0</v>
      </c>
      <c r="R131" s="102">
        <f>[1]Свод_расходов!R126</f>
        <v>0</v>
      </c>
      <c r="S131" s="102">
        <f>[1]Свод_расходов!S126</f>
        <v>0</v>
      </c>
      <c r="T131" s="102">
        <f>[1]Свод_расходов!T126</f>
        <v>0</v>
      </c>
      <c r="U131" s="102">
        <f t="shared" si="202"/>
        <v>0</v>
      </c>
      <c r="V131" s="102">
        <f>[1]Свод_расходов!V126</f>
        <v>0</v>
      </c>
      <c r="W131" s="102">
        <f>[1]Свод_расходов!W126</f>
        <v>0</v>
      </c>
      <c r="X131" s="102">
        <f>[1]Свод_расходов!X126</f>
        <v>0</v>
      </c>
      <c r="Y131" s="102">
        <f>[1]Свод_расходов!Y126</f>
        <v>0</v>
      </c>
      <c r="Z131" s="102">
        <f>[1]Свод_расходов!Z126</f>
        <v>0</v>
      </c>
      <c r="AA131" s="102">
        <f>[1]Свод_расходов!AA126</f>
        <v>0</v>
      </c>
      <c r="AB131" s="102">
        <f>[1]Свод_расходов!AB126</f>
        <v>0</v>
      </c>
      <c r="AC131" s="102">
        <f>[1]Свод_расходов!AC126</f>
        <v>0</v>
      </c>
      <c r="AD131" s="102">
        <f t="shared" si="203"/>
        <v>0</v>
      </c>
      <c r="AE131" s="102">
        <f>[1]Свод_расходов!AE126</f>
        <v>0</v>
      </c>
      <c r="AF131" s="102">
        <f>[1]Свод_расходов!AF126</f>
        <v>0</v>
      </c>
      <c r="AG131" s="102">
        <f t="shared" si="204"/>
        <v>0</v>
      </c>
      <c r="AH131" s="102">
        <f>[1]Свод_расходов!AH126</f>
        <v>0</v>
      </c>
      <c r="AI131" s="102">
        <f>[1]Свод_расходов!AI126</f>
        <v>0</v>
      </c>
      <c r="AJ131" s="102">
        <f>[1]Свод_расходов!AJ126</f>
        <v>0</v>
      </c>
      <c r="AK131" s="102"/>
      <c r="AL131" s="102">
        <f>[1]Свод_расходов!AL126</f>
        <v>0</v>
      </c>
      <c r="AM131" s="102">
        <f>[1]Свод_расходов!AM126</f>
        <v>0</v>
      </c>
      <c r="AN131" s="102">
        <f>[1]Свод_расходов!AN126</f>
        <v>0</v>
      </c>
      <c r="AO131" s="102">
        <f>[1]Свод_расходов!AO126</f>
        <v>0</v>
      </c>
      <c r="AP131" s="102">
        <f>[1]Свод_расходов!AP126</f>
        <v>0</v>
      </c>
      <c r="AQ131" s="102">
        <f t="shared" si="205"/>
        <v>0</v>
      </c>
      <c r="AR131" s="102">
        <f t="shared" si="206"/>
        <v>0</v>
      </c>
      <c r="AS131" s="102">
        <f>[1]Свод_расходов!AS126</f>
        <v>0</v>
      </c>
      <c r="AT131" s="102">
        <f>[1]Свод_расходов!AT126</f>
        <v>0</v>
      </c>
      <c r="AU131" s="102">
        <f>[1]Свод_расходов!AU126</f>
        <v>0</v>
      </c>
      <c r="AV131" s="102">
        <f t="shared" si="207"/>
        <v>0</v>
      </c>
      <c r="AW131" s="102">
        <f>[1]Свод_расходов!AW126</f>
        <v>0</v>
      </c>
      <c r="AX131" s="102">
        <f>[1]Свод_расходов!AX126</f>
        <v>0</v>
      </c>
      <c r="AY131" s="102">
        <f>[1]Свод_расходов!AY126</f>
        <v>0</v>
      </c>
      <c r="AZ131" s="102">
        <f t="shared" si="208"/>
        <v>0</v>
      </c>
      <c r="BA131" s="102">
        <f>[1]Свод_расходов!BA126</f>
        <v>0</v>
      </c>
      <c r="BB131" s="102">
        <f>[1]Свод_расходов!BB126</f>
        <v>0</v>
      </c>
      <c r="BC131" s="102">
        <f>[1]Свод_расходов!BC126</f>
        <v>0</v>
      </c>
      <c r="BD131" s="102">
        <f t="shared" si="209"/>
        <v>0</v>
      </c>
      <c r="BE131" s="102">
        <f t="shared" si="210"/>
        <v>0</v>
      </c>
      <c r="BF131" s="102">
        <f t="shared" si="211"/>
        <v>0</v>
      </c>
      <c r="BG131" s="102">
        <f>[1]Свод_расходов!BG126</f>
        <v>0</v>
      </c>
      <c r="BH131" s="102">
        <f t="shared" si="212"/>
        <v>0</v>
      </c>
      <c r="BI131" s="102">
        <f>[1]Свод_расходов!BH126</f>
        <v>0</v>
      </c>
      <c r="BJ131" s="102">
        <f>[1]Свод_расходов!BI126</f>
        <v>0</v>
      </c>
      <c r="BK131" s="102">
        <f>[1]Свод_расходов!BJ126</f>
        <v>0</v>
      </c>
      <c r="BL131" s="102">
        <f t="shared" si="213"/>
        <v>0</v>
      </c>
      <c r="BM131" s="102"/>
      <c r="BN131" s="102">
        <f>[1]Свод_расходов!BK126</f>
        <v>0</v>
      </c>
      <c r="BO131" s="102"/>
      <c r="BP131" s="102"/>
      <c r="BQ131" s="104">
        <f>[1]Свод_расходов!BL126</f>
        <v>0</v>
      </c>
    </row>
    <row r="132" spans="1:69" ht="51" x14ac:dyDescent="0.2">
      <c r="A132" s="97"/>
      <c r="B132" s="117">
        <v>167</v>
      </c>
      <c r="C132" s="115" t="s">
        <v>374</v>
      </c>
      <c r="D132" s="102">
        <f t="shared" si="197"/>
        <v>0</v>
      </c>
      <c r="E132" s="102">
        <f t="shared" si="198"/>
        <v>0</v>
      </c>
      <c r="F132" s="102">
        <f t="shared" si="199"/>
        <v>0</v>
      </c>
      <c r="G132" s="102">
        <f>[1]Свод_расходов!G127</f>
        <v>0</v>
      </c>
      <c r="H132" s="102">
        <f>[1]Свод_расходов!H127</f>
        <v>0</v>
      </c>
      <c r="I132" s="102">
        <f t="shared" si="200"/>
        <v>0</v>
      </c>
      <c r="J132" s="102">
        <f>[1]Свод_расходов!J127</f>
        <v>0</v>
      </c>
      <c r="K132" s="102">
        <f>[1]Свод_расходов!K127</f>
        <v>0</v>
      </c>
      <c r="L132" s="102">
        <f>[1]Свод_расходов!L127</f>
        <v>0</v>
      </c>
      <c r="M132" s="102">
        <f>[1]Свод_расходов!M127</f>
        <v>0</v>
      </c>
      <c r="N132" s="102">
        <f>[1]Свод_расходов!N127</f>
        <v>0</v>
      </c>
      <c r="O132" s="102">
        <f>[1]Свод_расходов!O127</f>
        <v>0</v>
      </c>
      <c r="P132" s="102">
        <f t="shared" si="201"/>
        <v>0</v>
      </c>
      <c r="Q132" s="102">
        <f>[1]Свод_расходов!Q127</f>
        <v>0</v>
      </c>
      <c r="R132" s="102">
        <f>[1]Свод_расходов!R127</f>
        <v>0</v>
      </c>
      <c r="S132" s="102">
        <f>[1]Свод_расходов!S127</f>
        <v>0</v>
      </c>
      <c r="T132" s="102">
        <f>[1]Свод_расходов!T127</f>
        <v>0</v>
      </c>
      <c r="U132" s="102">
        <f t="shared" si="202"/>
        <v>0</v>
      </c>
      <c r="V132" s="102">
        <f>[1]Свод_расходов!V127</f>
        <v>0</v>
      </c>
      <c r="W132" s="102">
        <f>[1]Свод_расходов!W127</f>
        <v>0</v>
      </c>
      <c r="X132" s="102">
        <f>[1]Свод_расходов!X127</f>
        <v>0</v>
      </c>
      <c r="Y132" s="102">
        <f>[1]Свод_расходов!Y127</f>
        <v>0</v>
      </c>
      <c r="Z132" s="102">
        <f>[1]Свод_расходов!Z127</f>
        <v>0</v>
      </c>
      <c r="AA132" s="102">
        <f>[1]Свод_расходов!AA127</f>
        <v>0</v>
      </c>
      <c r="AB132" s="102">
        <f>[1]Свод_расходов!AB127</f>
        <v>0</v>
      </c>
      <c r="AC132" s="102">
        <f>[1]Свод_расходов!AC127</f>
        <v>0</v>
      </c>
      <c r="AD132" s="102">
        <f t="shared" si="203"/>
        <v>0</v>
      </c>
      <c r="AE132" s="102">
        <f>[1]Свод_расходов!AE127</f>
        <v>0</v>
      </c>
      <c r="AF132" s="102">
        <f>[1]Свод_расходов!AF127</f>
        <v>0</v>
      </c>
      <c r="AG132" s="102">
        <f t="shared" si="204"/>
        <v>0</v>
      </c>
      <c r="AH132" s="102">
        <f>[1]Свод_расходов!AH127</f>
        <v>0</v>
      </c>
      <c r="AI132" s="102">
        <f>[1]Свод_расходов!AI127</f>
        <v>0</v>
      </c>
      <c r="AJ132" s="102">
        <f>[1]Свод_расходов!AJ127</f>
        <v>0</v>
      </c>
      <c r="AK132" s="102"/>
      <c r="AL132" s="102">
        <f>[1]Свод_расходов!AL127</f>
        <v>0</v>
      </c>
      <c r="AM132" s="102">
        <f>[1]Свод_расходов!AM127</f>
        <v>0</v>
      </c>
      <c r="AN132" s="102">
        <f>[1]Свод_расходов!AN127</f>
        <v>0</v>
      </c>
      <c r="AO132" s="102">
        <f>[1]Свод_расходов!AO127</f>
        <v>0</v>
      </c>
      <c r="AP132" s="102">
        <f>[1]Свод_расходов!AP127</f>
        <v>0</v>
      </c>
      <c r="AQ132" s="102">
        <f t="shared" si="205"/>
        <v>0</v>
      </c>
      <c r="AR132" s="102">
        <f t="shared" si="206"/>
        <v>0</v>
      </c>
      <c r="AS132" s="102">
        <f>[1]Свод_расходов!AS127</f>
        <v>0</v>
      </c>
      <c r="AT132" s="102">
        <f>[1]Свод_расходов!AT127</f>
        <v>0</v>
      </c>
      <c r="AU132" s="102">
        <f>[1]Свод_расходов!AU127</f>
        <v>0</v>
      </c>
      <c r="AV132" s="102">
        <f t="shared" si="207"/>
        <v>0</v>
      </c>
      <c r="AW132" s="102">
        <f>[1]Свод_расходов!AW127</f>
        <v>0</v>
      </c>
      <c r="AX132" s="102">
        <f>[1]Свод_расходов!AX127</f>
        <v>0</v>
      </c>
      <c r="AY132" s="102">
        <f>[1]Свод_расходов!AY127</f>
        <v>0</v>
      </c>
      <c r="AZ132" s="102">
        <f t="shared" si="208"/>
        <v>0</v>
      </c>
      <c r="BA132" s="102">
        <f>[1]Свод_расходов!BA127</f>
        <v>0</v>
      </c>
      <c r="BB132" s="102">
        <f>[1]Свод_расходов!BB127</f>
        <v>0</v>
      </c>
      <c r="BC132" s="102">
        <f>[1]Свод_расходов!BC127</f>
        <v>0</v>
      </c>
      <c r="BD132" s="102">
        <f t="shared" si="209"/>
        <v>0</v>
      </c>
      <c r="BE132" s="102">
        <f t="shared" si="210"/>
        <v>0</v>
      </c>
      <c r="BF132" s="102">
        <f t="shared" si="211"/>
        <v>0</v>
      </c>
      <c r="BG132" s="102">
        <f>[1]Свод_расходов!BG127</f>
        <v>0</v>
      </c>
      <c r="BH132" s="102">
        <f t="shared" si="212"/>
        <v>0</v>
      </c>
      <c r="BI132" s="102">
        <f>[1]Свод_расходов!BH127</f>
        <v>0</v>
      </c>
      <c r="BJ132" s="102">
        <f>[1]Свод_расходов!BI127</f>
        <v>0</v>
      </c>
      <c r="BK132" s="102">
        <f>[1]Свод_расходов!BJ127</f>
        <v>0</v>
      </c>
      <c r="BL132" s="102">
        <f t="shared" si="213"/>
        <v>0</v>
      </c>
      <c r="BM132" s="102"/>
      <c r="BN132" s="102">
        <f>[1]Свод_расходов!BK127</f>
        <v>0</v>
      </c>
      <c r="BO132" s="102"/>
      <c r="BP132" s="102"/>
      <c r="BQ132" s="104">
        <f>[1]Свод_расходов!BL127</f>
        <v>0</v>
      </c>
    </row>
    <row r="133" spans="1:69" ht="51" x14ac:dyDescent="0.2">
      <c r="A133" s="97"/>
      <c r="B133" s="117">
        <v>167</v>
      </c>
      <c r="C133" s="115" t="s">
        <v>375</v>
      </c>
      <c r="D133" s="102">
        <f t="shared" si="197"/>
        <v>0</v>
      </c>
      <c r="E133" s="102">
        <f t="shared" si="198"/>
        <v>0</v>
      </c>
      <c r="F133" s="102">
        <f t="shared" si="199"/>
        <v>0</v>
      </c>
      <c r="G133" s="102">
        <f>[1]Свод_расходов!G128</f>
        <v>0</v>
      </c>
      <c r="H133" s="102">
        <f>[1]Свод_расходов!H128</f>
        <v>0</v>
      </c>
      <c r="I133" s="102">
        <f t="shared" si="200"/>
        <v>0</v>
      </c>
      <c r="J133" s="102">
        <f>[1]Свод_расходов!J128</f>
        <v>0</v>
      </c>
      <c r="K133" s="102">
        <f>[1]Свод_расходов!K128</f>
        <v>0</v>
      </c>
      <c r="L133" s="102">
        <f>[1]Свод_расходов!L128</f>
        <v>0</v>
      </c>
      <c r="M133" s="102">
        <f>[1]Свод_расходов!M128</f>
        <v>0</v>
      </c>
      <c r="N133" s="102">
        <f>[1]Свод_расходов!N128</f>
        <v>0</v>
      </c>
      <c r="O133" s="102">
        <f>[1]Свод_расходов!O128</f>
        <v>0</v>
      </c>
      <c r="P133" s="102">
        <f t="shared" si="201"/>
        <v>0</v>
      </c>
      <c r="Q133" s="102">
        <f>[1]Свод_расходов!Q128</f>
        <v>0</v>
      </c>
      <c r="R133" s="102">
        <f>[1]Свод_расходов!R128</f>
        <v>0</v>
      </c>
      <c r="S133" s="102">
        <f>[1]Свод_расходов!S128</f>
        <v>0</v>
      </c>
      <c r="T133" s="102">
        <f>[1]Свод_расходов!T128</f>
        <v>0</v>
      </c>
      <c r="U133" s="102">
        <f t="shared" si="202"/>
        <v>0</v>
      </c>
      <c r="V133" s="102">
        <f>[1]Свод_расходов!V128</f>
        <v>0</v>
      </c>
      <c r="W133" s="102">
        <f>[1]Свод_расходов!W128</f>
        <v>0</v>
      </c>
      <c r="X133" s="102">
        <f>[1]Свод_расходов!X128</f>
        <v>0</v>
      </c>
      <c r="Y133" s="102">
        <f>[1]Свод_расходов!Y128</f>
        <v>0</v>
      </c>
      <c r="Z133" s="102">
        <f>[1]Свод_расходов!Z128</f>
        <v>0</v>
      </c>
      <c r="AA133" s="102">
        <f>[1]Свод_расходов!AA128</f>
        <v>0</v>
      </c>
      <c r="AB133" s="102">
        <f>[1]Свод_расходов!AB128</f>
        <v>0</v>
      </c>
      <c r="AC133" s="102">
        <f>[1]Свод_расходов!AC128</f>
        <v>0</v>
      </c>
      <c r="AD133" s="102">
        <f t="shared" si="203"/>
        <v>0</v>
      </c>
      <c r="AE133" s="102">
        <f>[1]Свод_расходов!AE128</f>
        <v>0</v>
      </c>
      <c r="AF133" s="102">
        <f>[1]Свод_расходов!AF128</f>
        <v>0</v>
      </c>
      <c r="AG133" s="102">
        <f t="shared" si="204"/>
        <v>0</v>
      </c>
      <c r="AH133" s="102">
        <f>[1]Свод_расходов!AH128</f>
        <v>0</v>
      </c>
      <c r="AI133" s="102">
        <f>[1]Свод_расходов!AI128</f>
        <v>0</v>
      </c>
      <c r="AJ133" s="102">
        <f>[1]Свод_расходов!AJ128</f>
        <v>0</v>
      </c>
      <c r="AK133" s="102"/>
      <c r="AL133" s="102">
        <f>[1]Свод_расходов!AL128</f>
        <v>0</v>
      </c>
      <c r="AM133" s="102">
        <f>[1]Свод_расходов!AM128</f>
        <v>0</v>
      </c>
      <c r="AN133" s="102">
        <f>[1]Свод_расходов!AN128</f>
        <v>0</v>
      </c>
      <c r="AO133" s="102">
        <f>[1]Свод_расходов!AO128</f>
        <v>0</v>
      </c>
      <c r="AP133" s="102">
        <f>[1]Свод_расходов!AP128</f>
        <v>0</v>
      </c>
      <c r="AQ133" s="102">
        <f t="shared" si="205"/>
        <v>0</v>
      </c>
      <c r="AR133" s="102">
        <f t="shared" si="206"/>
        <v>0</v>
      </c>
      <c r="AS133" s="102">
        <f>[1]Свод_расходов!AS128</f>
        <v>0</v>
      </c>
      <c r="AT133" s="102">
        <f>[1]Свод_расходов!AT128</f>
        <v>0</v>
      </c>
      <c r="AU133" s="102">
        <f>[1]Свод_расходов!AU128</f>
        <v>0</v>
      </c>
      <c r="AV133" s="102">
        <f t="shared" si="207"/>
        <v>0</v>
      </c>
      <c r="AW133" s="102">
        <f>[1]Свод_расходов!AW128</f>
        <v>0</v>
      </c>
      <c r="AX133" s="102">
        <f>[1]Свод_расходов!AX128</f>
        <v>0</v>
      </c>
      <c r="AY133" s="102">
        <f>[1]Свод_расходов!AY128</f>
        <v>0</v>
      </c>
      <c r="AZ133" s="102">
        <f t="shared" si="208"/>
        <v>0</v>
      </c>
      <c r="BA133" s="102">
        <f>[1]Свод_расходов!BA128</f>
        <v>0</v>
      </c>
      <c r="BB133" s="102">
        <f>[1]Свод_расходов!BB128</f>
        <v>0</v>
      </c>
      <c r="BC133" s="102">
        <f>[1]Свод_расходов!BC128</f>
        <v>0</v>
      </c>
      <c r="BD133" s="102">
        <f t="shared" si="209"/>
        <v>0</v>
      </c>
      <c r="BE133" s="102">
        <f t="shared" si="210"/>
        <v>0</v>
      </c>
      <c r="BF133" s="102">
        <f t="shared" si="211"/>
        <v>0</v>
      </c>
      <c r="BG133" s="102">
        <f>[1]Свод_расходов!BG128</f>
        <v>0</v>
      </c>
      <c r="BH133" s="102">
        <f t="shared" si="212"/>
        <v>0</v>
      </c>
      <c r="BI133" s="102">
        <f>[1]Свод_расходов!BH128</f>
        <v>0</v>
      </c>
      <c r="BJ133" s="102">
        <f>[1]Свод_расходов!BI128</f>
        <v>0</v>
      </c>
      <c r="BK133" s="102">
        <f>[1]Свод_расходов!BJ128</f>
        <v>0</v>
      </c>
      <c r="BL133" s="102">
        <f>BM133+BN133+BO133+BP133</f>
        <v>0</v>
      </c>
      <c r="BM133" s="102"/>
      <c r="BN133" s="102">
        <f>[1]Свод_расходов!BK128</f>
        <v>0</v>
      </c>
      <c r="BO133" s="102"/>
      <c r="BP133" s="102"/>
      <c r="BQ133" s="104">
        <f>[1]Свод_расходов!BL128</f>
        <v>0</v>
      </c>
    </row>
    <row r="134" spans="1:69" ht="38.25" x14ac:dyDescent="0.2">
      <c r="A134" s="97"/>
      <c r="B134" s="117">
        <v>214</v>
      </c>
      <c r="C134" s="115" t="s">
        <v>376</v>
      </c>
      <c r="D134" s="102">
        <f t="shared" si="197"/>
        <v>7013953</v>
      </c>
      <c r="E134" s="102">
        <f t="shared" si="198"/>
        <v>7013953</v>
      </c>
      <c r="F134" s="102">
        <f t="shared" si="199"/>
        <v>0</v>
      </c>
      <c r="G134" s="102">
        <f>[1]Свод_расходов!G129</f>
        <v>0</v>
      </c>
      <c r="H134" s="102">
        <f>[1]Свод_расходов!H129</f>
        <v>0</v>
      </c>
      <c r="I134" s="102">
        <f t="shared" si="200"/>
        <v>0</v>
      </c>
      <c r="J134" s="102">
        <f>[1]Свод_расходов!J129</f>
        <v>0</v>
      </c>
      <c r="K134" s="102">
        <f>[1]Свод_расходов!K129</f>
        <v>0</v>
      </c>
      <c r="L134" s="102">
        <f>[1]Свод_расходов!L129</f>
        <v>0</v>
      </c>
      <c r="M134" s="102">
        <f>[1]Свод_расходов!M129</f>
        <v>0</v>
      </c>
      <c r="N134" s="102">
        <f>[1]Свод_расходов!N129</f>
        <v>0</v>
      </c>
      <c r="O134" s="102">
        <f>[1]Свод_расходов!O129</f>
        <v>0</v>
      </c>
      <c r="P134" s="102">
        <f t="shared" si="201"/>
        <v>0</v>
      </c>
      <c r="Q134" s="102">
        <f>[1]Свод_расходов!Q129</f>
        <v>0</v>
      </c>
      <c r="R134" s="102">
        <f>[1]Свод_расходов!R129</f>
        <v>0</v>
      </c>
      <c r="S134" s="102">
        <f>[1]Свод_расходов!S129</f>
        <v>0</v>
      </c>
      <c r="T134" s="102">
        <f>[1]Свод_расходов!T129</f>
        <v>0</v>
      </c>
      <c r="U134" s="102">
        <f t="shared" si="202"/>
        <v>0</v>
      </c>
      <c r="V134" s="102">
        <f>[1]Свод_расходов!V129</f>
        <v>0</v>
      </c>
      <c r="W134" s="102">
        <f>[1]Свод_расходов!W129</f>
        <v>0</v>
      </c>
      <c r="X134" s="102">
        <f>[1]Свод_расходов!X129</f>
        <v>0</v>
      </c>
      <c r="Y134" s="102">
        <f>[1]Свод_расходов!Y129</f>
        <v>0</v>
      </c>
      <c r="Z134" s="102">
        <f>[1]Свод_расходов!Z129</f>
        <v>0</v>
      </c>
      <c r="AA134" s="102">
        <f>[1]Свод_расходов!AA129</f>
        <v>0</v>
      </c>
      <c r="AB134" s="102">
        <f>[1]Свод_расходов!AB129</f>
        <v>0</v>
      </c>
      <c r="AC134" s="102">
        <f>[1]Свод_расходов!AC129</f>
        <v>0</v>
      </c>
      <c r="AD134" s="102">
        <f t="shared" si="203"/>
        <v>0</v>
      </c>
      <c r="AE134" s="102">
        <f>[1]Свод_расходов!AE129</f>
        <v>0</v>
      </c>
      <c r="AF134" s="102">
        <f>[1]Свод_расходов!AF129</f>
        <v>0</v>
      </c>
      <c r="AG134" s="102">
        <f t="shared" si="204"/>
        <v>0</v>
      </c>
      <c r="AH134" s="102">
        <f>[1]Свод_расходов!AH129</f>
        <v>0</v>
      </c>
      <c r="AI134" s="102">
        <f>[1]Свод_расходов!AI129</f>
        <v>0</v>
      </c>
      <c r="AJ134" s="102">
        <f>[1]Свод_расходов!AJ129</f>
        <v>0</v>
      </c>
      <c r="AK134" s="102"/>
      <c r="AL134" s="102">
        <f>[1]Свод_расходов!AL129</f>
        <v>0</v>
      </c>
      <c r="AM134" s="102">
        <f>[1]Свод_расходов!AM129</f>
        <v>0</v>
      </c>
      <c r="AN134" s="102">
        <f>[1]Свод_расходов!AN129</f>
        <v>0</v>
      </c>
      <c r="AO134" s="102">
        <f>[1]Свод_расходов!AO129</f>
        <v>0</v>
      </c>
      <c r="AP134" s="102">
        <f>[1]Свод_расходов!AP129</f>
        <v>0</v>
      </c>
      <c r="AQ134" s="102">
        <f t="shared" si="205"/>
        <v>7013953</v>
      </c>
      <c r="AR134" s="102">
        <f t="shared" si="206"/>
        <v>0</v>
      </c>
      <c r="AS134" s="102">
        <f>[1]Свод_расходов!AS129</f>
        <v>0</v>
      </c>
      <c r="AT134" s="102">
        <f>[1]Свод_расходов!AT129</f>
        <v>0</v>
      </c>
      <c r="AU134" s="102">
        <f>[1]Свод_расходов!AU129</f>
        <v>0</v>
      </c>
      <c r="AV134" s="102">
        <f t="shared" si="207"/>
        <v>7013953</v>
      </c>
      <c r="AW134" s="102">
        <f>[1]Свод_расходов!AW129</f>
        <v>7013953</v>
      </c>
      <c r="AX134" s="102">
        <f>[1]Свод_расходов!AX129</f>
        <v>0</v>
      </c>
      <c r="AY134" s="102">
        <f>[1]Свод_расходов!AY129</f>
        <v>0</v>
      </c>
      <c r="AZ134" s="102">
        <f t="shared" si="208"/>
        <v>0</v>
      </c>
      <c r="BA134" s="102">
        <f>[1]Свод_расходов!BA129</f>
        <v>0</v>
      </c>
      <c r="BB134" s="102">
        <f>[1]Свод_расходов!BB129</f>
        <v>0</v>
      </c>
      <c r="BC134" s="102">
        <f>[1]Свод_расходов!BC129</f>
        <v>0</v>
      </c>
      <c r="BD134" s="102">
        <f t="shared" si="209"/>
        <v>0</v>
      </c>
      <c r="BE134" s="102">
        <f t="shared" si="210"/>
        <v>0</v>
      </c>
      <c r="BF134" s="102">
        <f t="shared" si="211"/>
        <v>0</v>
      </c>
      <c r="BG134" s="102">
        <f>[1]Свод_расходов!BG129</f>
        <v>0</v>
      </c>
      <c r="BH134" s="102">
        <f t="shared" si="212"/>
        <v>0</v>
      </c>
      <c r="BI134" s="102">
        <f>[1]Свод_расходов!BH129</f>
        <v>0</v>
      </c>
      <c r="BJ134" s="102">
        <f>[1]Свод_расходов!BI129</f>
        <v>0</v>
      </c>
      <c r="BK134" s="102">
        <f>[1]Свод_расходов!BJ129</f>
        <v>0</v>
      </c>
      <c r="BL134" s="102">
        <f>BM134+BN134+BO134+BP134</f>
        <v>0</v>
      </c>
      <c r="BM134" s="102"/>
      <c r="BN134" s="102">
        <f>[1]Свод_расходов!BK129</f>
        <v>0</v>
      </c>
      <c r="BO134" s="102"/>
      <c r="BP134" s="102"/>
      <c r="BQ134" s="104">
        <f>[1]Свод_расходов!BL129</f>
        <v>0</v>
      </c>
    </row>
    <row r="135" spans="1:69" ht="25.5" x14ac:dyDescent="0.2">
      <c r="A135" s="101"/>
      <c r="B135" s="102">
        <v>310</v>
      </c>
      <c r="C135" s="105" t="s">
        <v>377</v>
      </c>
      <c r="D135" s="102">
        <f t="shared" si="197"/>
        <v>700000</v>
      </c>
      <c r="E135" s="102">
        <f t="shared" si="198"/>
        <v>700000</v>
      </c>
      <c r="F135" s="102">
        <f t="shared" si="104"/>
        <v>0</v>
      </c>
      <c r="G135" s="102">
        <f>[1]Свод_расходов!G130</f>
        <v>0</v>
      </c>
      <c r="H135" s="102">
        <f>[1]Свод_расходов!H130</f>
        <v>0</v>
      </c>
      <c r="I135" s="102">
        <f t="shared" si="113"/>
        <v>0</v>
      </c>
      <c r="J135" s="102">
        <f>[1]Свод_расходов!J130</f>
        <v>0</v>
      </c>
      <c r="K135" s="102">
        <f>[1]Свод_расходов!K130</f>
        <v>0</v>
      </c>
      <c r="L135" s="102">
        <f>[1]Свод_расходов!L130</f>
        <v>0</v>
      </c>
      <c r="M135" s="102">
        <f>[1]Свод_расходов!M130</f>
        <v>0</v>
      </c>
      <c r="N135" s="102">
        <f>[1]Свод_расходов!N130</f>
        <v>0</v>
      </c>
      <c r="O135" s="102">
        <f>[1]Свод_расходов!O130</f>
        <v>0</v>
      </c>
      <c r="P135" s="102">
        <f t="shared" si="114"/>
        <v>0</v>
      </c>
      <c r="Q135" s="102">
        <f>[1]Свод_расходов!Q130</f>
        <v>0</v>
      </c>
      <c r="R135" s="102">
        <f>[1]Свод_расходов!R130</f>
        <v>0</v>
      </c>
      <c r="S135" s="102">
        <f>[1]Свод_расходов!S130</f>
        <v>0</v>
      </c>
      <c r="T135" s="102">
        <f>[1]Свод_расходов!T130</f>
        <v>0</v>
      </c>
      <c r="U135" s="102">
        <f t="shared" si="115"/>
        <v>0</v>
      </c>
      <c r="V135" s="102">
        <f>[1]Свод_расходов!V130</f>
        <v>0</v>
      </c>
      <c r="W135" s="102">
        <f>[1]Свод_расходов!W130</f>
        <v>0</v>
      </c>
      <c r="X135" s="102">
        <f>[1]Свод_расходов!X130</f>
        <v>0</v>
      </c>
      <c r="Y135" s="102">
        <f>[1]Свод_расходов!Y130</f>
        <v>0</v>
      </c>
      <c r="Z135" s="102">
        <f>[1]Свод_расходов!Z130</f>
        <v>0</v>
      </c>
      <c r="AA135" s="102">
        <f>[1]Свод_расходов!AA130</f>
        <v>0</v>
      </c>
      <c r="AB135" s="102">
        <f>[1]Свод_расходов!AB130</f>
        <v>0</v>
      </c>
      <c r="AC135" s="102">
        <f>[1]Свод_расходов!AC130</f>
        <v>0</v>
      </c>
      <c r="AD135" s="102">
        <f t="shared" si="116"/>
        <v>0</v>
      </c>
      <c r="AE135" s="102">
        <f>[1]Свод_расходов!AE130</f>
        <v>0</v>
      </c>
      <c r="AF135" s="102">
        <f>[1]Свод_расходов!AF130</f>
        <v>0</v>
      </c>
      <c r="AG135" s="102">
        <f t="shared" si="204"/>
        <v>0</v>
      </c>
      <c r="AH135" s="102">
        <f>[1]Свод_расходов!AH130</f>
        <v>0</v>
      </c>
      <c r="AI135" s="102">
        <f>[1]Свод_расходов!AI130</f>
        <v>0</v>
      </c>
      <c r="AJ135" s="102">
        <f>[1]Свод_расходов!AJ130</f>
        <v>0</v>
      </c>
      <c r="AK135" s="102"/>
      <c r="AL135" s="102">
        <f>[1]Свод_расходов!AL130</f>
        <v>0</v>
      </c>
      <c r="AM135" s="102">
        <f>[1]Свод_расходов!AM130</f>
        <v>0</v>
      </c>
      <c r="AN135" s="102">
        <f>[1]Свод_расходов!AN130</f>
        <v>0</v>
      </c>
      <c r="AO135" s="102">
        <f>[1]Свод_расходов!AO130</f>
        <v>0</v>
      </c>
      <c r="AP135" s="102">
        <f>[1]Свод_расходов!AP130</f>
        <v>0</v>
      </c>
      <c r="AQ135" s="102">
        <f t="shared" si="117"/>
        <v>700000</v>
      </c>
      <c r="AR135" s="102">
        <f t="shared" si="118"/>
        <v>0</v>
      </c>
      <c r="AS135" s="102">
        <f>[1]Свод_расходов!AS130</f>
        <v>0</v>
      </c>
      <c r="AT135" s="102">
        <f>[1]Свод_расходов!AT130</f>
        <v>0</v>
      </c>
      <c r="AU135" s="102">
        <f>[1]Свод_расходов!AU130</f>
        <v>0</v>
      </c>
      <c r="AV135" s="102">
        <f t="shared" si="119"/>
        <v>700000</v>
      </c>
      <c r="AW135" s="102">
        <f>[1]Свод_расходов!AW130</f>
        <v>700000</v>
      </c>
      <c r="AX135" s="102">
        <f>[1]Свод_расходов!AX130</f>
        <v>0</v>
      </c>
      <c r="AY135" s="102">
        <f>[1]Свод_расходов!AY130</f>
        <v>0</v>
      </c>
      <c r="AZ135" s="102">
        <f t="shared" si="208"/>
        <v>0</v>
      </c>
      <c r="BA135" s="102">
        <f>[1]Свод_расходов!BA130</f>
        <v>0</v>
      </c>
      <c r="BB135" s="102">
        <f>[1]Свод_расходов!BB130</f>
        <v>0</v>
      </c>
      <c r="BC135" s="102">
        <f>[1]Свод_расходов!BC130</f>
        <v>0</v>
      </c>
      <c r="BD135" s="102">
        <f t="shared" si="209"/>
        <v>0</v>
      </c>
      <c r="BE135" s="102">
        <f t="shared" si="210"/>
        <v>0</v>
      </c>
      <c r="BF135" s="102">
        <f t="shared" si="211"/>
        <v>0</v>
      </c>
      <c r="BG135" s="102">
        <f>[1]Свод_расходов!BG130</f>
        <v>0</v>
      </c>
      <c r="BH135" s="102">
        <f t="shared" si="212"/>
        <v>0</v>
      </c>
      <c r="BI135" s="102">
        <f>[1]Свод_расходов!BH130</f>
        <v>0</v>
      </c>
      <c r="BJ135" s="102">
        <f>[1]Свод_расходов!BI130</f>
        <v>0</v>
      </c>
      <c r="BK135" s="102">
        <f>[1]Свод_расходов!BJ130</f>
        <v>0</v>
      </c>
      <c r="BL135" s="102">
        <f>BM135+BN135+BO135+BP135</f>
        <v>0</v>
      </c>
      <c r="BM135" s="102"/>
      <c r="BN135" s="102">
        <f>[1]Свод_расходов!BK130</f>
        <v>0</v>
      </c>
      <c r="BO135" s="102"/>
      <c r="BP135" s="102"/>
      <c r="BQ135" s="104">
        <f>[1]Свод_расходов!BL130</f>
        <v>0</v>
      </c>
    </row>
    <row r="136" spans="1:69" ht="25.5" x14ac:dyDescent="0.2">
      <c r="A136" s="101"/>
      <c r="B136" s="102" t="s">
        <v>378</v>
      </c>
      <c r="C136" s="105" t="s">
        <v>379</v>
      </c>
      <c r="D136" s="102">
        <f t="shared" si="197"/>
        <v>22056644</v>
      </c>
      <c r="E136" s="102">
        <f t="shared" si="198"/>
        <v>22056644</v>
      </c>
      <c r="F136" s="102">
        <f t="shared" si="104"/>
        <v>0</v>
      </c>
      <c r="G136" s="102">
        <f>[1]Свод_расходов!G131</f>
        <v>0</v>
      </c>
      <c r="H136" s="102">
        <f>[1]Свод_расходов!H131</f>
        <v>0</v>
      </c>
      <c r="I136" s="102">
        <f t="shared" si="113"/>
        <v>0</v>
      </c>
      <c r="J136" s="102">
        <f>[1]Свод_расходов!J131</f>
        <v>0</v>
      </c>
      <c r="K136" s="102">
        <f>[1]Свод_расходов!K131</f>
        <v>0</v>
      </c>
      <c r="L136" s="102">
        <f>[1]Свод_расходов!L131</f>
        <v>0</v>
      </c>
      <c r="M136" s="102">
        <f>[1]Свод_расходов!M131</f>
        <v>0</v>
      </c>
      <c r="N136" s="102">
        <f>[1]Свод_расходов!N131</f>
        <v>0</v>
      </c>
      <c r="O136" s="102">
        <f>[1]Свод_расходов!O131</f>
        <v>0</v>
      </c>
      <c r="P136" s="102">
        <f t="shared" si="114"/>
        <v>0</v>
      </c>
      <c r="Q136" s="102">
        <f>[1]Свод_расходов!Q131</f>
        <v>0</v>
      </c>
      <c r="R136" s="102">
        <f>[1]Свод_расходов!R131</f>
        <v>0</v>
      </c>
      <c r="S136" s="102">
        <f>[1]Свод_расходов!S131</f>
        <v>0</v>
      </c>
      <c r="T136" s="102">
        <f>[1]Свод_расходов!T131</f>
        <v>0</v>
      </c>
      <c r="U136" s="102">
        <f t="shared" si="115"/>
        <v>0</v>
      </c>
      <c r="V136" s="102">
        <f>[1]Свод_расходов!V131</f>
        <v>0</v>
      </c>
      <c r="W136" s="102">
        <f>[1]Свод_расходов!W131</f>
        <v>0</v>
      </c>
      <c r="X136" s="102">
        <f>[1]Свод_расходов!X131</f>
        <v>0</v>
      </c>
      <c r="Y136" s="102">
        <f>[1]Свод_расходов!Y131</f>
        <v>0</v>
      </c>
      <c r="Z136" s="102">
        <f>[1]Свод_расходов!Z131</f>
        <v>0</v>
      </c>
      <c r="AA136" s="102">
        <f>[1]Свод_расходов!AA131</f>
        <v>0</v>
      </c>
      <c r="AB136" s="102">
        <f>[1]Свод_расходов!AB131</f>
        <v>0</v>
      </c>
      <c r="AC136" s="102">
        <f>[1]Свод_расходов!AC131</f>
        <v>0</v>
      </c>
      <c r="AD136" s="102">
        <f t="shared" si="116"/>
        <v>0</v>
      </c>
      <c r="AE136" s="102">
        <f>[1]Свод_расходов!AE131</f>
        <v>0</v>
      </c>
      <c r="AF136" s="102">
        <f>[1]Свод_расходов!AF131</f>
        <v>0</v>
      </c>
      <c r="AG136" s="102">
        <f t="shared" si="204"/>
        <v>0</v>
      </c>
      <c r="AH136" s="102">
        <f>[1]Свод_расходов!AH131</f>
        <v>0</v>
      </c>
      <c r="AI136" s="102">
        <f>[1]Свод_расходов!AI131</f>
        <v>0</v>
      </c>
      <c r="AJ136" s="102">
        <f>[1]Свод_расходов!AJ131</f>
        <v>0</v>
      </c>
      <c r="AK136" s="102"/>
      <c r="AL136" s="102">
        <f>[1]Свод_расходов!AL131</f>
        <v>0</v>
      </c>
      <c r="AM136" s="102">
        <f>[1]Свод_расходов!AM131</f>
        <v>0</v>
      </c>
      <c r="AN136" s="102">
        <f>[1]Свод_расходов!AN131</f>
        <v>0</v>
      </c>
      <c r="AO136" s="102">
        <f>[1]Свод_расходов!AO131</f>
        <v>0</v>
      </c>
      <c r="AP136" s="102">
        <f>[1]Свод_расходов!AP131</f>
        <v>0</v>
      </c>
      <c r="AQ136" s="102">
        <f t="shared" si="117"/>
        <v>22056644</v>
      </c>
      <c r="AR136" s="102">
        <f t="shared" si="118"/>
        <v>0</v>
      </c>
      <c r="AS136" s="102">
        <f>[1]Свод_расходов!AS131</f>
        <v>0</v>
      </c>
      <c r="AT136" s="102">
        <f>[1]Свод_расходов!AT131</f>
        <v>0</v>
      </c>
      <c r="AU136" s="102">
        <f>[1]Свод_расходов!AU131</f>
        <v>0</v>
      </c>
      <c r="AV136" s="102">
        <f t="shared" si="119"/>
        <v>22056644</v>
      </c>
      <c r="AW136" s="102">
        <f>[1]Свод_расходов!AW131</f>
        <v>22056644</v>
      </c>
      <c r="AX136" s="102">
        <f>[1]Свод_расходов!AX131</f>
        <v>0</v>
      </c>
      <c r="AY136" s="102">
        <f>[1]Свод_расходов!AY131</f>
        <v>0</v>
      </c>
      <c r="AZ136" s="102">
        <f t="shared" si="208"/>
        <v>0</v>
      </c>
      <c r="BA136" s="102">
        <f>[1]Свод_расходов!BA131</f>
        <v>0</v>
      </c>
      <c r="BB136" s="102">
        <f>[1]Свод_расходов!BB131</f>
        <v>0</v>
      </c>
      <c r="BC136" s="102">
        <f>[1]Свод_расходов!BC131</f>
        <v>0</v>
      </c>
      <c r="BD136" s="102">
        <f t="shared" si="209"/>
        <v>0</v>
      </c>
      <c r="BE136" s="102">
        <f t="shared" si="210"/>
        <v>0</v>
      </c>
      <c r="BF136" s="102">
        <f t="shared" si="211"/>
        <v>0</v>
      </c>
      <c r="BG136" s="102">
        <f>[1]Свод_расходов!BG131</f>
        <v>0</v>
      </c>
      <c r="BH136" s="102">
        <f t="shared" si="212"/>
        <v>0</v>
      </c>
      <c r="BI136" s="102">
        <f>[1]Свод_расходов!BH131</f>
        <v>0</v>
      </c>
      <c r="BJ136" s="102">
        <f>[1]Свод_расходов!BI131</f>
        <v>0</v>
      </c>
      <c r="BK136" s="102">
        <f>[1]Свод_расходов!BJ131</f>
        <v>0</v>
      </c>
      <c r="BL136" s="102">
        <f>BM136+BN136+BO136+BP136</f>
        <v>0</v>
      </c>
      <c r="BM136" s="102"/>
      <c r="BN136" s="102">
        <f>[1]Свод_расходов!BK131</f>
        <v>0</v>
      </c>
      <c r="BO136" s="102"/>
      <c r="BP136" s="102"/>
      <c r="BQ136" s="104">
        <f>[1]Свод_расходов!BL131</f>
        <v>0</v>
      </c>
    </row>
    <row r="137" spans="1:69" ht="25.5" x14ac:dyDescent="0.2">
      <c r="A137" s="97" t="s">
        <v>134</v>
      </c>
      <c r="B137" s="98"/>
      <c r="C137" s="99" t="s">
        <v>380</v>
      </c>
      <c r="D137" s="98">
        <f>D138</f>
        <v>1882650</v>
      </c>
      <c r="E137" s="98">
        <f t="shared" ref="E137:BP137" si="214">E138</f>
        <v>1882650</v>
      </c>
      <c r="F137" s="98">
        <f t="shared" si="214"/>
        <v>0</v>
      </c>
      <c r="G137" s="98">
        <f t="shared" si="214"/>
        <v>0</v>
      </c>
      <c r="H137" s="98">
        <f t="shared" si="214"/>
        <v>0</v>
      </c>
      <c r="I137" s="98">
        <f t="shared" si="214"/>
        <v>0</v>
      </c>
      <c r="J137" s="98">
        <f t="shared" si="214"/>
        <v>0</v>
      </c>
      <c r="K137" s="98">
        <f t="shared" si="214"/>
        <v>0</v>
      </c>
      <c r="L137" s="98">
        <f t="shared" si="214"/>
        <v>0</v>
      </c>
      <c r="M137" s="98">
        <f t="shared" si="214"/>
        <v>0</v>
      </c>
      <c r="N137" s="98">
        <f t="shared" si="214"/>
        <v>0</v>
      </c>
      <c r="O137" s="98">
        <f t="shared" si="214"/>
        <v>0</v>
      </c>
      <c r="P137" s="98">
        <f t="shared" si="214"/>
        <v>0</v>
      </c>
      <c r="Q137" s="98">
        <f t="shared" si="214"/>
        <v>0</v>
      </c>
      <c r="R137" s="98">
        <f t="shared" si="214"/>
        <v>0</v>
      </c>
      <c r="S137" s="98">
        <f t="shared" si="214"/>
        <v>0</v>
      </c>
      <c r="T137" s="98">
        <f t="shared" si="214"/>
        <v>0</v>
      </c>
      <c r="U137" s="98">
        <f t="shared" si="214"/>
        <v>0</v>
      </c>
      <c r="V137" s="98">
        <f t="shared" si="214"/>
        <v>0</v>
      </c>
      <c r="W137" s="98">
        <f t="shared" si="214"/>
        <v>0</v>
      </c>
      <c r="X137" s="98">
        <f t="shared" si="214"/>
        <v>0</v>
      </c>
      <c r="Y137" s="98">
        <f t="shared" si="214"/>
        <v>0</v>
      </c>
      <c r="Z137" s="98">
        <f t="shared" si="214"/>
        <v>0</v>
      </c>
      <c r="AA137" s="98">
        <f t="shared" si="214"/>
        <v>0</v>
      </c>
      <c r="AB137" s="98">
        <f t="shared" si="214"/>
        <v>0</v>
      </c>
      <c r="AC137" s="98">
        <f t="shared" si="214"/>
        <v>0</v>
      </c>
      <c r="AD137" s="98">
        <f t="shared" si="214"/>
        <v>0</v>
      </c>
      <c r="AE137" s="98">
        <f t="shared" si="214"/>
        <v>0</v>
      </c>
      <c r="AF137" s="98">
        <f t="shared" si="214"/>
        <v>0</v>
      </c>
      <c r="AG137" s="98">
        <f t="shared" si="214"/>
        <v>0</v>
      </c>
      <c r="AH137" s="98">
        <f t="shared" si="214"/>
        <v>0</v>
      </c>
      <c r="AI137" s="98">
        <f t="shared" si="214"/>
        <v>0</v>
      </c>
      <c r="AJ137" s="98">
        <f t="shared" si="214"/>
        <v>0</v>
      </c>
      <c r="AK137" s="98">
        <f t="shared" si="214"/>
        <v>0</v>
      </c>
      <c r="AL137" s="98">
        <f t="shared" si="214"/>
        <v>0</v>
      </c>
      <c r="AM137" s="98">
        <f t="shared" si="214"/>
        <v>0</v>
      </c>
      <c r="AN137" s="98">
        <f t="shared" si="214"/>
        <v>0</v>
      </c>
      <c r="AO137" s="98">
        <f t="shared" si="214"/>
        <v>0</v>
      </c>
      <c r="AP137" s="98">
        <f t="shared" si="214"/>
        <v>0</v>
      </c>
      <c r="AQ137" s="98">
        <f t="shared" si="214"/>
        <v>1882650</v>
      </c>
      <c r="AR137" s="98">
        <f t="shared" si="214"/>
        <v>0</v>
      </c>
      <c r="AS137" s="98">
        <f t="shared" si="214"/>
        <v>0</v>
      </c>
      <c r="AT137" s="98">
        <f t="shared" si="214"/>
        <v>0</v>
      </c>
      <c r="AU137" s="98">
        <f t="shared" si="214"/>
        <v>0</v>
      </c>
      <c r="AV137" s="98">
        <f t="shared" si="214"/>
        <v>1882650</v>
      </c>
      <c r="AW137" s="98">
        <f t="shared" si="214"/>
        <v>0</v>
      </c>
      <c r="AX137" s="98">
        <f t="shared" si="214"/>
        <v>0</v>
      </c>
      <c r="AY137" s="98">
        <f t="shared" si="214"/>
        <v>1882650</v>
      </c>
      <c r="AZ137" s="98">
        <f t="shared" si="214"/>
        <v>0</v>
      </c>
      <c r="BA137" s="98">
        <f t="shared" si="214"/>
        <v>0</v>
      </c>
      <c r="BB137" s="98">
        <f t="shared" si="214"/>
        <v>0</v>
      </c>
      <c r="BC137" s="98">
        <f t="shared" si="214"/>
        <v>0</v>
      </c>
      <c r="BD137" s="98">
        <f t="shared" si="214"/>
        <v>0</v>
      </c>
      <c r="BE137" s="98">
        <f t="shared" si="214"/>
        <v>0</v>
      </c>
      <c r="BF137" s="98">
        <f t="shared" si="214"/>
        <v>0</v>
      </c>
      <c r="BG137" s="98">
        <f t="shared" si="214"/>
        <v>0</v>
      </c>
      <c r="BH137" s="98">
        <f t="shared" si="214"/>
        <v>0</v>
      </c>
      <c r="BI137" s="98">
        <f t="shared" si="214"/>
        <v>0</v>
      </c>
      <c r="BJ137" s="98">
        <f t="shared" si="214"/>
        <v>0</v>
      </c>
      <c r="BK137" s="98">
        <f t="shared" si="214"/>
        <v>0</v>
      </c>
      <c r="BL137" s="98">
        <f t="shared" si="214"/>
        <v>0</v>
      </c>
      <c r="BM137" s="98">
        <f t="shared" si="214"/>
        <v>0</v>
      </c>
      <c r="BN137" s="98">
        <f t="shared" si="214"/>
        <v>0</v>
      </c>
      <c r="BO137" s="98">
        <f t="shared" si="214"/>
        <v>0</v>
      </c>
      <c r="BP137" s="98">
        <f t="shared" si="214"/>
        <v>0</v>
      </c>
      <c r="BQ137" s="100">
        <f t="shared" ref="BQ137" si="215">BQ138</f>
        <v>0</v>
      </c>
    </row>
    <row r="138" spans="1:69" ht="25.5" x14ac:dyDescent="0.2">
      <c r="A138" s="101"/>
      <c r="B138" s="102" t="s">
        <v>381</v>
      </c>
      <c r="C138" s="105" t="s">
        <v>382</v>
      </c>
      <c r="D138" s="102">
        <f>SUM(E138,BE138)</f>
        <v>1882650</v>
      </c>
      <c r="E138" s="102">
        <f>SUM(F138,AQ138)</f>
        <v>1882650</v>
      </c>
      <c r="F138" s="102">
        <f t="shared" ref="F138" si="216">SUM(G138:I138,P138,S138:U138,AD138)</f>
        <v>0</v>
      </c>
      <c r="G138" s="102">
        <f>[1]Свод_расходов!G133</f>
        <v>0</v>
      </c>
      <c r="H138" s="102">
        <f>[1]Свод_расходов!H133</f>
        <v>0</v>
      </c>
      <c r="I138" s="102">
        <f t="shared" si="113"/>
        <v>0</v>
      </c>
      <c r="J138" s="102">
        <f>[1]Свод_расходов!J133</f>
        <v>0</v>
      </c>
      <c r="K138" s="102">
        <f>[1]Свод_расходов!K133</f>
        <v>0</v>
      </c>
      <c r="L138" s="102">
        <f>[1]Свод_расходов!L133</f>
        <v>0</v>
      </c>
      <c r="M138" s="102">
        <f>[1]Свод_расходов!M133</f>
        <v>0</v>
      </c>
      <c r="N138" s="102">
        <f>[1]Свод_расходов!N133</f>
        <v>0</v>
      </c>
      <c r="O138" s="102">
        <f>[1]Свод_расходов!O133</f>
        <v>0</v>
      </c>
      <c r="P138" s="102">
        <f t="shared" si="114"/>
        <v>0</v>
      </c>
      <c r="Q138" s="102">
        <f>[1]Свод_расходов!Q133</f>
        <v>0</v>
      </c>
      <c r="R138" s="102">
        <f>[1]Свод_расходов!R133</f>
        <v>0</v>
      </c>
      <c r="S138" s="102">
        <f>[1]Свод_расходов!S133</f>
        <v>0</v>
      </c>
      <c r="T138" s="102">
        <f>[1]Свод_расходов!T133</f>
        <v>0</v>
      </c>
      <c r="U138" s="102">
        <f t="shared" si="115"/>
        <v>0</v>
      </c>
      <c r="V138" s="102">
        <f>[1]Свод_расходов!V133</f>
        <v>0</v>
      </c>
      <c r="W138" s="102">
        <f>[1]Свод_расходов!W133</f>
        <v>0</v>
      </c>
      <c r="X138" s="102">
        <f>[1]Свод_расходов!X133</f>
        <v>0</v>
      </c>
      <c r="Y138" s="102">
        <f>[1]Свод_расходов!Y133</f>
        <v>0</v>
      </c>
      <c r="Z138" s="102">
        <f>[1]Свод_расходов!Z133</f>
        <v>0</v>
      </c>
      <c r="AA138" s="102">
        <f>[1]Свод_расходов!AA133</f>
        <v>0</v>
      </c>
      <c r="AB138" s="102">
        <f>[1]Свод_расходов!AB133</f>
        <v>0</v>
      </c>
      <c r="AC138" s="102">
        <f>[1]Свод_расходов!AC133</f>
        <v>0</v>
      </c>
      <c r="AD138" s="102">
        <f t="shared" si="116"/>
        <v>0</v>
      </c>
      <c r="AE138" s="102">
        <f>[1]Свод_расходов!AE133</f>
        <v>0</v>
      </c>
      <c r="AF138" s="102">
        <f>[1]Свод_расходов!AF133</f>
        <v>0</v>
      </c>
      <c r="AG138" s="102">
        <f>SUM(AH138:AP138)</f>
        <v>0</v>
      </c>
      <c r="AH138" s="102">
        <f>[1]Свод_расходов!AH133</f>
        <v>0</v>
      </c>
      <c r="AI138" s="102">
        <f>[1]Свод_расходов!AI133</f>
        <v>0</v>
      </c>
      <c r="AJ138" s="102">
        <f>[1]Свод_расходов!AJ133</f>
        <v>0</v>
      </c>
      <c r="AK138" s="102">
        <f>[1]Свод_расходов!AK133</f>
        <v>0</v>
      </c>
      <c r="AL138" s="102">
        <f>[1]Свод_расходов!AL133</f>
        <v>0</v>
      </c>
      <c r="AM138" s="102">
        <f>[1]Свод_расходов!AM133</f>
        <v>0</v>
      </c>
      <c r="AN138" s="102">
        <f>[1]Свод_расходов!AN133</f>
        <v>0</v>
      </c>
      <c r="AO138" s="102">
        <f>[1]Свод_расходов!AO133</f>
        <v>0</v>
      </c>
      <c r="AP138" s="102">
        <f>[1]Свод_расходов!AP133</f>
        <v>0</v>
      </c>
      <c r="AQ138" s="102">
        <f t="shared" si="117"/>
        <v>1882650</v>
      </c>
      <c r="AR138" s="102">
        <f t="shared" si="118"/>
        <v>0</v>
      </c>
      <c r="AS138" s="102">
        <f>[1]Свод_расходов!AS133</f>
        <v>0</v>
      </c>
      <c r="AT138" s="102">
        <f>[1]Свод_расходов!AT133</f>
        <v>0</v>
      </c>
      <c r="AU138" s="102">
        <f>[1]Свод_расходов!AU133</f>
        <v>0</v>
      </c>
      <c r="AV138" s="102">
        <f t="shared" si="119"/>
        <v>1882650</v>
      </c>
      <c r="AW138" s="102">
        <f>[1]Свод_расходов!AW133</f>
        <v>0</v>
      </c>
      <c r="AX138" s="102">
        <f>[1]Свод_расходов!AX133</f>
        <v>0</v>
      </c>
      <c r="AY138" s="102">
        <f>[1]Свод_расходов!AY133</f>
        <v>1882650</v>
      </c>
      <c r="AZ138" s="102">
        <f t="shared" ref="AZ138" si="217">BA138+BB138+BC138</f>
        <v>0</v>
      </c>
      <c r="BA138" s="102">
        <f>[1]Свод_расходов!BA133</f>
        <v>0</v>
      </c>
      <c r="BB138" s="102">
        <f>[1]Свод_расходов!BB133</f>
        <v>0</v>
      </c>
      <c r="BC138" s="102">
        <f>[1]Свод_расходов!BC133</f>
        <v>0</v>
      </c>
      <c r="BD138" s="102">
        <f t="shared" ref="BD138" si="218">BE138+BQ138</f>
        <v>0</v>
      </c>
      <c r="BE138" s="102">
        <f>BF138+BH138+BL138</f>
        <v>0</v>
      </c>
      <c r="BF138" s="102">
        <f>BG138</f>
        <v>0</v>
      </c>
      <c r="BG138" s="102">
        <f>[1]Свод_расходов!BG133</f>
        <v>0</v>
      </c>
      <c r="BH138" s="102">
        <f t="shared" ref="BH138" si="219">BI138+BJ138+BK138</f>
        <v>0</v>
      </c>
      <c r="BI138" s="102">
        <f>[1]Свод_расходов!BH133</f>
        <v>0</v>
      </c>
      <c r="BJ138" s="102">
        <f>[1]Свод_расходов!BI133</f>
        <v>0</v>
      </c>
      <c r="BK138" s="102">
        <f>[1]Свод_расходов!BJ133</f>
        <v>0</v>
      </c>
      <c r="BL138" s="102">
        <f>BM138+BN138+BO138+BP138</f>
        <v>0</v>
      </c>
      <c r="BM138" s="102"/>
      <c r="BN138" s="102">
        <f>[1]Свод_расходов!BK133</f>
        <v>0</v>
      </c>
      <c r="BO138" s="102"/>
      <c r="BP138" s="102"/>
      <c r="BQ138" s="104">
        <f>[1]Свод_расходов!BL133</f>
        <v>0</v>
      </c>
    </row>
    <row r="139" spans="1:69" ht="15.75" customHeight="1" thickBot="1" x14ac:dyDescent="0.25">
      <c r="A139" s="259" t="s">
        <v>383</v>
      </c>
      <c r="B139" s="260"/>
      <c r="C139" s="260"/>
      <c r="D139" s="118">
        <f>SUM(D9,D18,D22,D26,D29,D37,D52,D69,D74,D77,D86,D89,D128)</f>
        <v>382177219</v>
      </c>
      <c r="E139" s="118">
        <f t="shared" ref="E139:BP139" si="220">E9+E18+E22+E26+E29+E37+E52+E69+E74+E77+E86+E89+E128</f>
        <v>365335550</v>
      </c>
      <c r="F139" s="118">
        <f t="shared" si="220"/>
        <v>298326823</v>
      </c>
      <c r="G139" s="118">
        <f t="shared" si="220"/>
        <v>194329600</v>
      </c>
      <c r="H139" s="118">
        <f t="shared" si="220"/>
        <v>45479211</v>
      </c>
      <c r="I139" s="118">
        <f t="shared" si="220"/>
        <v>30281305</v>
      </c>
      <c r="J139" s="118">
        <f t="shared" si="220"/>
        <v>541623</v>
      </c>
      <c r="K139" s="118">
        <f t="shared" si="220"/>
        <v>259143</v>
      </c>
      <c r="L139" s="118">
        <f t="shared" si="220"/>
        <v>20832000</v>
      </c>
      <c r="M139" s="118">
        <f t="shared" si="220"/>
        <v>0</v>
      </c>
      <c r="N139" s="118">
        <f t="shared" si="220"/>
        <v>3837023</v>
      </c>
      <c r="O139" s="118">
        <f t="shared" si="220"/>
        <v>4811516</v>
      </c>
      <c r="P139" s="118">
        <f t="shared" si="220"/>
        <v>87275</v>
      </c>
      <c r="Q139" s="118">
        <f t="shared" si="220"/>
        <v>0</v>
      </c>
      <c r="R139" s="118">
        <f t="shared" si="220"/>
        <v>87275</v>
      </c>
      <c r="S139" s="118">
        <f t="shared" si="220"/>
        <v>735222</v>
      </c>
      <c r="T139" s="118">
        <f t="shared" si="220"/>
        <v>814040</v>
      </c>
      <c r="U139" s="118">
        <f t="shared" si="220"/>
        <v>16788721</v>
      </c>
      <c r="V139" s="118">
        <f t="shared" si="220"/>
        <v>842494</v>
      </c>
      <c r="W139" s="118">
        <f t="shared" si="220"/>
        <v>8120523</v>
      </c>
      <c r="X139" s="118">
        <f t="shared" si="220"/>
        <v>2371930</v>
      </c>
      <c r="Y139" s="118">
        <f t="shared" si="220"/>
        <v>1665792</v>
      </c>
      <c r="Z139" s="118">
        <f t="shared" si="220"/>
        <v>291280</v>
      </c>
      <c r="AA139" s="118">
        <f t="shared" si="220"/>
        <v>0</v>
      </c>
      <c r="AB139" s="118">
        <f t="shared" si="220"/>
        <v>3452961</v>
      </c>
      <c r="AC139" s="118">
        <f t="shared" si="220"/>
        <v>43741</v>
      </c>
      <c r="AD139" s="118">
        <f t="shared" si="220"/>
        <v>9811449</v>
      </c>
      <c r="AE139" s="118">
        <f t="shared" si="220"/>
        <v>643515</v>
      </c>
      <c r="AF139" s="118">
        <f t="shared" si="220"/>
        <v>2997638</v>
      </c>
      <c r="AG139" s="118">
        <f t="shared" si="220"/>
        <v>6170296</v>
      </c>
      <c r="AH139" s="118">
        <f t="shared" si="220"/>
        <v>507411</v>
      </c>
      <c r="AI139" s="118">
        <f t="shared" si="220"/>
        <v>65989</v>
      </c>
      <c r="AJ139" s="118">
        <f t="shared" si="220"/>
        <v>20131</v>
      </c>
      <c r="AK139" s="118">
        <f t="shared" si="220"/>
        <v>285222</v>
      </c>
      <c r="AL139" s="118">
        <f t="shared" si="220"/>
        <v>43854</v>
      </c>
      <c r="AM139" s="118">
        <f t="shared" si="220"/>
        <v>15550</v>
      </c>
      <c r="AN139" s="118">
        <f t="shared" si="220"/>
        <v>531168</v>
      </c>
      <c r="AO139" s="118">
        <f t="shared" si="220"/>
        <v>610257</v>
      </c>
      <c r="AP139" s="118">
        <f t="shared" si="220"/>
        <v>4090714</v>
      </c>
      <c r="AQ139" s="118">
        <f t="shared" si="220"/>
        <v>67008727</v>
      </c>
      <c r="AR139" s="118">
        <f t="shared" si="220"/>
        <v>32351062</v>
      </c>
      <c r="AS139" s="118">
        <f t="shared" si="220"/>
        <v>2164970</v>
      </c>
      <c r="AT139" s="118">
        <f t="shared" si="220"/>
        <v>12148578</v>
      </c>
      <c r="AU139" s="118">
        <f t="shared" si="220"/>
        <v>18037514</v>
      </c>
      <c r="AV139" s="118">
        <f t="shared" si="220"/>
        <v>31746491</v>
      </c>
      <c r="AW139" s="118">
        <f t="shared" si="220"/>
        <v>29770597</v>
      </c>
      <c r="AX139" s="118">
        <f t="shared" si="220"/>
        <v>93244</v>
      </c>
      <c r="AY139" s="118">
        <f t="shared" si="220"/>
        <v>1882650</v>
      </c>
      <c r="AZ139" s="118">
        <f t="shared" si="220"/>
        <v>2911174</v>
      </c>
      <c r="BA139" s="118">
        <f t="shared" si="220"/>
        <v>0</v>
      </c>
      <c r="BB139" s="118">
        <f t="shared" si="220"/>
        <v>2911174</v>
      </c>
      <c r="BC139" s="118">
        <f t="shared" si="220"/>
        <v>0</v>
      </c>
      <c r="BD139" s="118">
        <f t="shared" si="220"/>
        <v>16841669</v>
      </c>
      <c r="BE139" s="118">
        <f t="shared" si="220"/>
        <v>1968027</v>
      </c>
      <c r="BF139" s="118">
        <f t="shared" si="220"/>
        <v>1616775</v>
      </c>
      <c r="BG139" s="118">
        <f t="shared" si="220"/>
        <v>1616775</v>
      </c>
      <c r="BH139" s="118">
        <f t="shared" si="220"/>
        <v>175664</v>
      </c>
      <c r="BI139" s="118">
        <f t="shared" si="220"/>
        <v>21501</v>
      </c>
      <c r="BJ139" s="118">
        <f t="shared" si="220"/>
        <v>0</v>
      </c>
      <c r="BK139" s="118">
        <f t="shared" si="220"/>
        <v>154163</v>
      </c>
      <c r="BL139" s="118">
        <f t="shared" si="220"/>
        <v>175588</v>
      </c>
      <c r="BM139" s="118">
        <f t="shared" si="220"/>
        <v>50000</v>
      </c>
      <c r="BN139" s="118">
        <f t="shared" si="220"/>
        <v>0</v>
      </c>
      <c r="BO139" s="118">
        <f t="shared" si="220"/>
        <v>125588</v>
      </c>
      <c r="BP139" s="118">
        <f t="shared" si="220"/>
        <v>0</v>
      </c>
      <c r="BQ139" s="119">
        <f t="shared" ref="BQ139" si="221">BQ9+BQ18+BQ22+BQ26+BQ29+BQ37+BQ52+BQ69+BQ74+BQ77+BQ86+BQ89+BQ128</f>
        <v>14873642</v>
      </c>
    </row>
    <row r="140" spans="1:69" x14ac:dyDescent="0.2">
      <c r="A140" s="120"/>
      <c r="B140" s="120"/>
      <c r="C140" s="121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  <c r="AR140" s="120"/>
      <c r="AS140" s="120"/>
      <c r="AT140" s="120"/>
      <c r="AU140" s="120"/>
      <c r="AV140" s="120"/>
      <c r="AW140" s="120"/>
      <c r="AX140" s="120"/>
      <c r="AY140" s="120"/>
      <c r="AZ140" s="120"/>
      <c r="BA140" s="120"/>
      <c r="BB140" s="120"/>
      <c r="BC140" s="120"/>
      <c r="BD140" s="120"/>
      <c r="BE140" s="120"/>
      <c r="BF140" s="120"/>
      <c r="BG140" s="120"/>
      <c r="BH140" s="120"/>
      <c r="BI140" s="120"/>
      <c r="BJ140" s="120"/>
      <c r="BK140" s="120"/>
      <c r="BL140" s="120"/>
      <c r="BM140" s="120"/>
      <c r="BN140" s="120"/>
      <c r="BO140" s="120"/>
      <c r="BP140" s="120"/>
      <c r="BQ140" s="120"/>
    </row>
    <row r="141" spans="1:69" x14ac:dyDescent="0.2">
      <c r="D141" s="106"/>
    </row>
    <row r="142" spans="1:69" x14ac:dyDescent="0.2">
      <c r="BG142" s="106"/>
    </row>
    <row r="144" spans="1:69" x14ac:dyDescent="0.2">
      <c r="D144" s="106"/>
    </row>
    <row r="147" spans="6:6" x14ac:dyDescent="0.2">
      <c r="F147" s="123"/>
    </row>
  </sheetData>
  <mergeCells count="1">
    <mergeCell ref="A139:C139"/>
  </mergeCells>
  <pageMargins left="0.11811023622047245" right="0.11811023622047245" top="1.1811023622047245" bottom="0.15748031496062992" header="0.31496062992125984" footer="0.31496062992125984"/>
  <pageSetup paperSize="9" scale="80" orientation="landscape" verticalDpi="0" r:id="rId1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34182-670E-49A9-95B2-CA51AE10DEF3}">
  <sheetPr>
    <pageSetUpPr fitToPage="1"/>
  </sheetPr>
  <dimension ref="A1:H259"/>
  <sheetViews>
    <sheetView topLeftCell="A249" workbookViewId="0">
      <selection activeCell="A261" sqref="A261:XFD264"/>
    </sheetView>
  </sheetViews>
  <sheetFormatPr defaultRowHeight="14.25" x14ac:dyDescent="0.2"/>
  <cols>
    <col min="1" max="4" width="4.28515625" style="133" customWidth="1"/>
    <col min="5" max="5" width="64.7109375" style="133" customWidth="1"/>
    <col min="6" max="6" width="15.5703125" style="154" customWidth="1"/>
    <col min="7" max="256" width="9.140625" style="133"/>
    <col min="257" max="260" width="4.28515625" style="133" customWidth="1"/>
    <col min="261" max="261" width="64.7109375" style="133" customWidth="1"/>
    <col min="262" max="262" width="11.7109375" style="133" customWidth="1"/>
    <col min="263" max="512" width="9.140625" style="133"/>
    <col min="513" max="516" width="4.28515625" style="133" customWidth="1"/>
    <col min="517" max="517" width="64.7109375" style="133" customWidth="1"/>
    <col min="518" max="518" width="11.7109375" style="133" customWidth="1"/>
    <col min="519" max="768" width="9.140625" style="133"/>
    <col min="769" max="772" width="4.28515625" style="133" customWidth="1"/>
    <col min="773" max="773" width="64.7109375" style="133" customWidth="1"/>
    <col min="774" max="774" width="11.7109375" style="133" customWidth="1"/>
    <col min="775" max="1024" width="9.140625" style="133"/>
    <col min="1025" max="1028" width="4.28515625" style="133" customWidth="1"/>
    <col min="1029" max="1029" width="64.7109375" style="133" customWidth="1"/>
    <col min="1030" max="1030" width="11.7109375" style="133" customWidth="1"/>
    <col min="1031" max="1280" width="9.140625" style="133"/>
    <col min="1281" max="1284" width="4.28515625" style="133" customWidth="1"/>
    <col min="1285" max="1285" width="64.7109375" style="133" customWidth="1"/>
    <col min="1286" max="1286" width="11.7109375" style="133" customWidth="1"/>
    <col min="1287" max="1536" width="9.140625" style="133"/>
    <col min="1537" max="1540" width="4.28515625" style="133" customWidth="1"/>
    <col min="1541" max="1541" width="64.7109375" style="133" customWidth="1"/>
    <col min="1542" max="1542" width="11.7109375" style="133" customWidth="1"/>
    <col min="1543" max="1792" width="9.140625" style="133"/>
    <col min="1793" max="1796" width="4.28515625" style="133" customWidth="1"/>
    <col min="1797" max="1797" width="64.7109375" style="133" customWidth="1"/>
    <col min="1798" max="1798" width="11.7109375" style="133" customWidth="1"/>
    <col min="1799" max="2048" width="9.140625" style="133"/>
    <col min="2049" max="2052" width="4.28515625" style="133" customWidth="1"/>
    <col min="2053" max="2053" width="64.7109375" style="133" customWidth="1"/>
    <col min="2054" max="2054" width="11.7109375" style="133" customWidth="1"/>
    <col min="2055" max="2304" width="9.140625" style="133"/>
    <col min="2305" max="2308" width="4.28515625" style="133" customWidth="1"/>
    <col min="2309" max="2309" width="64.7109375" style="133" customWidth="1"/>
    <col min="2310" max="2310" width="11.7109375" style="133" customWidth="1"/>
    <col min="2311" max="2560" width="9.140625" style="133"/>
    <col min="2561" max="2564" width="4.28515625" style="133" customWidth="1"/>
    <col min="2565" max="2565" width="64.7109375" style="133" customWidth="1"/>
    <col min="2566" max="2566" width="11.7109375" style="133" customWidth="1"/>
    <col min="2567" max="2816" width="9.140625" style="133"/>
    <col min="2817" max="2820" width="4.28515625" style="133" customWidth="1"/>
    <col min="2821" max="2821" width="64.7109375" style="133" customWidth="1"/>
    <col min="2822" max="2822" width="11.7109375" style="133" customWidth="1"/>
    <col min="2823" max="3072" width="9.140625" style="133"/>
    <col min="3073" max="3076" width="4.28515625" style="133" customWidth="1"/>
    <col min="3077" max="3077" width="64.7109375" style="133" customWidth="1"/>
    <col min="3078" max="3078" width="11.7109375" style="133" customWidth="1"/>
    <col min="3079" max="3328" width="9.140625" style="133"/>
    <col min="3329" max="3332" width="4.28515625" style="133" customWidth="1"/>
    <col min="3333" max="3333" width="64.7109375" style="133" customWidth="1"/>
    <col min="3334" max="3334" width="11.7109375" style="133" customWidth="1"/>
    <col min="3335" max="3584" width="9.140625" style="133"/>
    <col min="3585" max="3588" width="4.28515625" style="133" customWidth="1"/>
    <col min="3589" max="3589" width="64.7109375" style="133" customWidth="1"/>
    <col min="3590" max="3590" width="11.7109375" style="133" customWidth="1"/>
    <col min="3591" max="3840" width="9.140625" style="133"/>
    <col min="3841" max="3844" width="4.28515625" style="133" customWidth="1"/>
    <col min="3845" max="3845" width="64.7109375" style="133" customWidth="1"/>
    <col min="3846" max="3846" width="11.7109375" style="133" customWidth="1"/>
    <col min="3847" max="4096" width="9.140625" style="133"/>
    <col min="4097" max="4100" width="4.28515625" style="133" customWidth="1"/>
    <col min="4101" max="4101" width="64.7109375" style="133" customWidth="1"/>
    <col min="4102" max="4102" width="11.7109375" style="133" customWidth="1"/>
    <col min="4103" max="4352" width="9.140625" style="133"/>
    <col min="4353" max="4356" width="4.28515625" style="133" customWidth="1"/>
    <col min="4357" max="4357" width="64.7109375" style="133" customWidth="1"/>
    <col min="4358" max="4358" width="11.7109375" style="133" customWidth="1"/>
    <col min="4359" max="4608" width="9.140625" style="133"/>
    <col min="4609" max="4612" width="4.28515625" style="133" customWidth="1"/>
    <col min="4613" max="4613" width="64.7109375" style="133" customWidth="1"/>
    <col min="4614" max="4614" width="11.7109375" style="133" customWidth="1"/>
    <col min="4615" max="4864" width="9.140625" style="133"/>
    <col min="4865" max="4868" width="4.28515625" style="133" customWidth="1"/>
    <col min="4869" max="4869" width="64.7109375" style="133" customWidth="1"/>
    <col min="4870" max="4870" width="11.7109375" style="133" customWidth="1"/>
    <col min="4871" max="5120" width="9.140625" style="133"/>
    <col min="5121" max="5124" width="4.28515625" style="133" customWidth="1"/>
    <col min="5125" max="5125" width="64.7109375" style="133" customWidth="1"/>
    <col min="5126" max="5126" width="11.7109375" style="133" customWidth="1"/>
    <col min="5127" max="5376" width="9.140625" style="133"/>
    <col min="5377" max="5380" width="4.28515625" style="133" customWidth="1"/>
    <col min="5381" max="5381" width="64.7109375" style="133" customWidth="1"/>
    <col min="5382" max="5382" width="11.7109375" style="133" customWidth="1"/>
    <col min="5383" max="5632" width="9.140625" style="133"/>
    <col min="5633" max="5636" width="4.28515625" style="133" customWidth="1"/>
    <col min="5637" max="5637" width="64.7109375" style="133" customWidth="1"/>
    <col min="5638" max="5638" width="11.7109375" style="133" customWidth="1"/>
    <col min="5639" max="5888" width="9.140625" style="133"/>
    <col min="5889" max="5892" width="4.28515625" style="133" customWidth="1"/>
    <col min="5893" max="5893" width="64.7109375" style="133" customWidth="1"/>
    <col min="5894" max="5894" width="11.7109375" style="133" customWidth="1"/>
    <col min="5895" max="6144" width="9.140625" style="133"/>
    <col min="6145" max="6148" width="4.28515625" style="133" customWidth="1"/>
    <col min="6149" max="6149" width="64.7109375" style="133" customWidth="1"/>
    <col min="6150" max="6150" width="11.7109375" style="133" customWidth="1"/>
    <col min="6151" max="6400" width="9.140625" style="133"/>
    <col min="6401" max="6404" width="4.28515625" style="133" customWidth="1"/>
    <col min="6405" max="6405" width="64.7109375" style="133" customWidth="1"/>
    <col min="6406" max="6406" width="11.7109375" style="133" customWidth="1"/>
    <col min="6407" max="6656" width="9.140625" style="133"/>
    <col min="6657" max="6660" width="4.28515625" style="133" customWidth="1"/>
    <col min="6661" max="6661" width="64.7109375" style="133" customWidth="1"/>
    <col min="6662" max="6662" width="11.7109375" style="133" customWidth="1"/>
    <col min="6663" max="6912" width="9.140625" style="133"/>
    <col min="6913" max="6916" width="4.28515625" style="133" customWidth="1"/>
    <col min="6917" max="6917" width="64.7109375" style="133" customWidth="1"/>
    <col min="6918" max="6918" width="11.7109375" style="133" customWidth="1"/>
    <col min="6919" max="7168" width="9.140625" style="133"/>
    <col min="7169" max="7172" width="4.28515625" style="133" customWidth="1"/>
    <col min="7173" max="7173" width="64.7109375" style="133" customWidth="1"/>
    <col min="7174" max="7174" width="11.7109375" style="133" customWidth="1"/>
    <col min="7175" max="7424" width="9.140625" style="133"/>
    <col min="7425" max="7428" width="4.28515625" style="133" customWidth="1"/>
    <col min="7429" max="7429" width="64.7109375" style="133" customWidth="1"/>
    <col min="7430" max="7430" width="11.7109375" style="133" customWidth="1"/>
    <col min="7431" max="7680" width="9.140625" style="133"/>
    <col min="7681" max="7684" width="4.28515625" style="133" customWidth="1"/>
    <col min="7685" max="7685" width="64.7109375" style="133" customWidth="1"/>
    <col min="7686" max="7686" width="11.7109375" style="133" customWidth="1"/>
    <col min="7687" max="7936" width="9.140625" style="133"/>
    <col min="7937" max="7940" width="4.28515625" style="133" customWidth="1"/>
    <col min="7941" max="7941" width="64.7109375" style="133" customWidth="1"/>
    <col min="7942" max="7942" width="11.7109375" style="133" customWidth="1"/>
    <col min="7943" max="8192" width="9.140625" style="133"/>
    <col min="8193" max="8196" width="4.28515625" style="133" customWidth="1"/>
    <col min="8197" max="8197" width="64.7109375" style="133" customWidth="1"/>
    <col min="8198" max="8198" width="11.7109375" style="133" customWidth="1"/>
    <col min="8199" max="8448" width="9.140625" style="133"/>
    <col min="8449" max="8452" width="4.28515625" style="133" customWidth="1"/>
    <col min="8453" max="8453" width="64.7109375" style="133" customWidth="1"/>
    <col min="8454" max="8454" width="11.7109375" style="133" customWidth="1"/>
    <col min="8455" max="8704" width="9.140625" style="133"/>
    <col min="8705" max="8708" width="4.28515625" style="133" customWidth="1"/>
    <col min="8709" max="8709" width="64.7109375" style="133" customWidth="1"/>
    <col min="8710" max="8710" width="11.7109375" style="133" customWidth="1"/>
    <col min="8711" max="8960" width="9.140625" style="133"/>
    <col min="8961" max="8964" width="4.28515625" style="133" customWidth="1"/>
    <col min="8965" max="8965" width="64.7109375" style="133" customWidth="1"/>
    <col min="8966" max="8966" width="11.7109375" style="133" customWidth="1"/>
    <col min="8967" max="9216" width="9.140625" style="133"/>
    <col min="9217" max="9220" width="4.28515625" style="133" customWidth="1"/>
    <col min="9221" max="9221" width="64.7109375" style="133" customWidth="1"/>
    <col min="9222" max="9222" width="11.7109375" style="133" customWidth="1"/>
    <col min="9223" max="9472" width="9.140625" style="133"/>
    <col min="9473" max="9476" width="4.28515625" style="133" customWidth="1"/>
    <col min="9477" max="9477" width="64.7109375" style="133" customWidth="1"/>
    <col min="9478" max="9478" width="11.7109375" style="133" customWidth="1"/>
    <col min="9479" max="9728" width="9.140625" style="133"/>
    <col min="9729" max="9732" width="4.28515625" style="133" customWidth="1"/>
    <col min="9733" max="9733" width="64.7109375" style="133" customWidth="1"/>
    <col min="9734" max="9734" width="11.7109375" style="133" customWidth="1"/>
    <col min="9735" max="9984" width="9.140625" style="133"/>
    <col min="9985" max="9988" width="4.28515625" style="133" customWidth="1"/>
    <col min="9989" max="9989" width="64.7109375" style="133" customWidth="1"/>
    <col min="9990" max="9990" width="11.7109375" style="133" customWidth="1"/>
    <col min="9991" max="10240" width="9.140625" style="133"/>
    <col min="10241" max="10244" width="4.28515625" style="133" customWidth="1"/>
    <col min="10245" max="10245" width="64.7109375" style="133" customWidth="1"/>
    <col min="10246" max="10246" width="11.7109375" style="133" customWidth="1"/>
    <col min="10247" max="10496" width="9.140625" style="133"/>
    <col min="10497" max="10500" width="4.28515625" style="133" customWidth="1"/>
    <col min="10501" max="10501" width="64.7109375" style="133" customWidth="1"/>
    <col min="10502" max="10502" width="11.7109375" style="133" customWidth="1"/>
    <col min="10503" max="10752" width="9.140625" style="133"/>
    <col min="10753" max="10756" width="4.28515625" style="133" customWidth="1"/>
    <col min="10757" max="10757" width="64.7109375" style="133" customWidth="1"/>
    <col min="10758" max="10758" width="11.7109375" style="133" customWidth="1"/>
    <col min="10759" max="11008" width="9.140625" style="133"/>
    <col min="11009" max="11012" width="4.28515625" style="133" customWidth="1"/>
    <col min="11013" max="11013" width="64.7109375" style="133" customWidth="1"/>
    <col min="11014" max="11014" width="11.7109375" style="133" customWidth="1"/>
    <col min="11015" max="11264" width="9.140625" style="133"/>
    <col min="11265" max="11268" width="4.28515625" style="133" customWidth="1"/>
    <col min="11269" max="11269" width="64.7109375" style="133" customWidth="1"/>
    <col min="11270" max="11270" width="11.7109375" style="133" customWidth="1"/>
    <col min="11271" max="11520" width="9.140625" style="133"/>
    <col min="11521" max="11524" width="4.28515625" style="133" customWidth="1"/>
    <col min="11525" max="11525" width="64.7109375" style="133" customWidth="1"/>
    <col min="11526" max="11526" width="11.7109375" style="133" customWidth="1"/>
    <col min="11527" max="11776" width="9.140625" style="133"/>
    <col min="11777" max="11780" width="4.28515625" style="133" customWidth="1"/>
    <col min="11781" max="11781" width="64.7109375" style="133" customWidth="1"/>
    <col min="11782" max="11782" width="11.7109375" style="133" customWidth="1"/>
    <col min="11783" max="12032" width="9.140625" style="133"/>
    <col min="12033" max="12036" width="4.28515625" style="133" customWidth="1"/>
    <col min="12037" max="12037" width="64.7109375" style="133" customWidth="1"/>
    <col min="12038" max="12038" width="11.7109375" style="133" customWidth="1"/>
    <col min="12039" max="12288" width="9.140625" style="133"/>
    <col min="12289" max="12292" width="4.28515625" style="133" customWidth="1"/>
    <col min="12293" max="12293" width="64.7109375" style="133" customWidth="1"/>
    <col min="12294" max="12294" width="11.7109375" style="133" customWidth="1"/>
    <col min="12295" max="12544" width="9.140625" style="133"/>
    <col min="12545" max="12548" width="4.28515625" style="133" customWidth="1"/>
    <col min="12549" max="12549" width="64.7109375" style="133" customWidth="1"/>
    <col min="12550" max="12550" width="11.7109375" style="133" customWidth="1"/>
    <col min="12551" max="12800" width="9.140625" style="133"/>
    <col min="12801" max="12804" width="4.28515625" style="133" customWidth="1"/>
    <col min="12805" max="12805" width="64.7109375" style="133" customWidth="1"/>
    <col min="12806" max="12806" width="11.7109375" style="133" customWidth="1"/>
    <col min="12807" max="13056" width="9.140625" style="133"/>
    <col min="13057" max="13060" width="4.28515625" style="133" customWidth="1"/>
    <col min="13061" max="13061" width="64.7109375" style="133" customWidth="1"/>
    <col min="13062" max="13062" width="11.7109375" style="133" customWidth="1"/>
    <col min="13063" max="13312" width="9.140625" style="133"/>
    <col min="13313" max="13316" width="4.28515625" style="133" customWidth="1"/>
    <col min="13317" max="13317" width="64.7109375" style="133" customWidth="1"/>
    <col min="13318" max="13318" width="11.7109375" style="133" customWidth="1"/>
    <col min="13319" max="13568" width="9.140625" style="133"/>
    <col min="13569" max="13572" width="4.28515625" style="133" customWidth="1"/>
    <col min="13573" max="13573" width="64.7109375" style="133" customWidth="1"/>
    <col min="13574" max="13574" width="11.7109375" style="133" customWidth="1"/>
    <col min="13575" max="13824" width="9.140625" style="133"/>
    <col min="13825" max="13828" width="4.28515625" style="133" customWidth="1"/>
    <col min="13829" max="13829" width="64.7109375" style="133" customWidth="1"/>
    <col min="13830" max="13830" width="11.7109375" style="133" customWidth="1"/>
    <col min="13831" max="14080" width="9.140625" style="133"/>
    <col min="14081" max="14084" width="4.28515625" style="133" customWidth="1"/>
    <col min="14085" max="14085" width="64.7109375" style="133" customWidth="1"/>
    <col min="14086" max="14086" width="11.7109375" style="133" customWidth="1"/>
    <col min="14087" max="14336" width="9.140625" style="133"/>
    <col min="14337" max="14340" width="4.28515625" style="133" customWidth="1"/>
    <col min="14341" max="14341" width="64.7109375" style="133" customWidth="1"/>
    <col min="14342" max="14342" width="11.7109375" style="133" customWidth="1"/>
    <col min="14343" max="14592" width="9.140625" style="133"/>
    <col min="14593" max="14596" width="4.28515625" style="133" customWidth="1"/>
    <col min="14597" max="14597" width="64.7109375" style="133" customWidth="1"/>
    <col min="14598" max="14598" width="11.7109375" style="133" customWidth="1"/>
    <col min="14599" max="14848" width="9.140625" style="133"/>
    <col min="14849" max="14852" width="4.28515625" style="133" customWidth="1"/>
    <col min="14853" max="14853" width="64.7109375" style="133" customWidth="1"/>
    <col min="14854" max="14854" width="11.7109375" style="133" customWidth="1"/>
    <col min="14855" max="15104" width="9.140625" style="133"/>
    <col min="15105" max="15108" width="4.28515625" style="133" customWidth="1"/>
    <col min="15109" max="15109" width="64.7109375" style="133" customWidth="1"/>
    <col min="15110" max="15110" width="11.7109375" style="133" customWidth="1"/>
    <col min="15111" max="15360" width="9.140625" style="133"/>
    <col min="15361" max="15364" width="4.28515625" style="133" customWidth="1"/>
    <col min="15365" max="15365" width="64.7109375" style="133" customWidth="1"/>
    <col min="15366" max="15366" width="11.7109375" style="133" customWidth="1"/>
    <col min="15367" max="15616" width="9.140625" style="133"/>
    <col min="15617" max="15620" width="4.28515625" style="133" customWidth="1"/>
    <col min="15621" max="15621" width="64.7109375" style="133" customWidth="1"/>
    <col min="15622" max="15622" width="11.7109375" style="133" customWidth="1"/>
    <col min="15623" max="15872" width="9.140625" style="133"/>
    <col min="15873" max="15876" width="4.28515625" style="133" customWidth="1"/>
    <col min="15877" max="15877" width="64.7109375" style="133" customWidth="1"/>
    <col min="15878" max="15878" width="11.7109375" style="133" customWidth="1"/>
    <col min="15879" max="16128" width="9.140625" style="133"/>
    <col min="16129" max="16132" width="4.28515625" style="133" customWidth="1"/>
    <col min="16133" max="16133" width="64.7109375" style="133" customWidth="1"/>
    <col min="16134" max="16134" width="11.7109375" style="133" customWidth="1"/>
    <col min="16135" max="16384" width="9.140625" style="133"/>
  </cols>
  <sheetData>
    <row r="1" spans="1:6" ht="15" x14ac:dyDescent="0.25">
      <c r="A1" s="131"/>
      <c r="B1" s="131"/>
      <c r="C1" s="131"/>
      <c r="D1" s="131"/>
      <c r="E1" s="131"/>
      <c r="F1" s="132" t="s">
        <v>384</v>
      </c>
    </row>
    <row r="2" spans="1:6" ht="15" x14ac:dyDescent="0.25">
      <c r="A2" s="131"/>
      <c r="B2" s="131"/>
      <c r="C2" s="131"/>
      <c r="D2" s="131"/>
      <c r="E2" s="131"/>
      <c r="F2" s="132" t="s">
        <v>1</v>
      </c>
    </row>
    <row r="3" spans="1:6" ht="15" x14ac:dyDescent="0.25">
      <c r="A3" s="131"/>
      <c r="B3" s="131"/>
      <c r="C3" s="131"/>
      <c r="D3" s="131"/>
      <c r="E3" s="131"/>
      <c r="F3" s="132" t="s">
        <v>2</v>
      </c>
    </row>
    <row r="4" spans="1:6" ht="15" x14ac:dyDescent="0.25">
      <c r="A4" s="131"/>
      <c r="B4" s="131"/>
      <c r="C4" s="131"/>
      <c r="D4" s="131"/>
      <c r="E4" s="131"/>
      <c r="F4" s="132" t="s">
        <v>3</v>
      </c>
    </row>
    <row r="5" spans="1:6" ht="15" x14ac:dyDescent="0.25">
      <c r="A5" s="131"/>
      <c r="B5" s="131"/>
      <c r="C5" s="131"/>
      <c r="D5" s="131"/>
      <c r="E5" s="131"/>
      <c r="F5" s="132"/>
    </row>
    <row r="6" spans="1:6" x14ac:dyDescent="0.2">
      <c r="A6" s="134" t="s">
        <v>385</v>
      </c>
      <c r="B6" s="134"/>
      <c r="C6" s="134"/>
      <c r="D6" s="134"/>
      <c r="E6" s="134"/>
      <c r="F6" s="135"/>
    </row>
    <row r="7" spans="1:6" ht="18" customHeight="1" x14ac:dyDescent="0.2">
      <c r="A7" s="134" t="s">
        <v>386</v>
      </c>
      <c r="B7" s="134"/>
      <c r="C7" s="134"/>
      <c r="D7" s="134"/>
      <c r="E7" s="134"/>
      <c r="F7" s="135"/>
    </row>
    <row r="8" spans="1:6" ht="15" thickBot="1" x14ac:dyDescent="0.25">
      <c r="A8" s="134" t="s">
        <v>387</v>
      </c>
      <c r="B8" s="134"/>
      <c r="C8" s="134"/>
      <c r="D8" s="134"/>
      <c r="E8" s="134"/>
      <c r="F8" s="135"/>
    </row>
    <row r="9" spans="1:6" ht="60" x14ac:dyDescent="0.2">
      <c r="A9" s="136" t="s">
        <v>388</v>
      </c>
      <c r="B9" s="137"/>
      <c r="C9" s="137"/>
      <c r="D9" s="138"/>
      <c r="E9" s="261" t="s">
        <v>389</v>
      </c>
      <c r="F9" s="263" t="s">
        <v>390</v>
      </c>
    </row>
    <row r="10" spans="1:6" ht="45" customHeight="1" thickBot="1" x14ac:dyDescent="0.25">
      <c r="A10" s="139" t="s">
        <v>391</v>
      </c>
      <c r="B10" s="140" t="s">
        <v>392</v>
      </c>
      <c r="C10" s="140" t="s">
        <v>393</v>
      </c>
      <c r="D10" s="141" t="s">
        <v>394</v>
      </c>
      <c r="E10" s="262"/>
      <c r="F10" s="264"/>
    </row>
    <row r="11" spans="1:6" ht="15.75" thickBot="1" x14ac:dyDescent="0.3">
      <c r="A11" s="142"/>
      <c r="B11" s="143"/>
      <c r="C11" s="143"/>
      <c r="D11" s="143"/>
      <c r="E11" s="144" t="s">
        <v>259</v>
      </c>
      <c r="F11" s="145">
        <f>SUM(F12,F18,F22,F26,F30,F38,F42,F52,F56,F84)</f>
        <v>99394337</v>
      </c>
    </row>
    <row r="12" spans="1:6" ht="15" x14ac:dyDescent="0.25">
      <c r="A12" s="146" t="s">
        <v>395</v>
      </c>
      <c r="B12" s="147"/>
      <c r="C12" s="147"/>
      <c r="D12" s="147"/>
      <c r="E12" s="148" t="s">
        <v>48</v>
      </c>
      <c r="F12" s="149">
        <f>F13</f>
        <v>11574619</v>
      </c>
    </row>
    <row r="13" spans="1:6" ht="15" x14ac:dyDescent="0.25">
      <c r="A13" s="146" t="s">
        <v>395</v>
      </c>
      <c r="B13" s="147" t="s">
        <v>396</v>
      </c>
      <c r="C13" s="147"/>
      <c r="D13" s="147"/>
      <c r="E13" s="150" t="s">
        <v>54</v>
      </c>
      <c r="F13" s="149">
        <f>SUM(F14,F16)</f>
        <v>11574619</v>
      </c>
    </row>
    <row r="14" spans="1:6" ht="15" x14ac:dyDescent="0.25">
      <c r="A14" s="146" t="s">
        <v>395</v>
      </c>
      <c r="B14" s="147" t="s">
        <v>396</v>
      </c>
      <c r="C14" s="147" t="s">
        <v>397</v>
      </c>
      <c r="D14" s="147"/>
      <c r="E14" s="148" t="s">
        <v>398</v>
      </c>
      <c r="F14" s="149">
        <f>F15</f>
        <v>9749063</v>
      </c>
    </row>
    <row r="15" spans="1:6" ht="15" x14ac:dyDescent="0.25">
      <c r="A15" s="146" t="s">
        <v>395</v>
      </c>
      <c r="B15" s="147" t="s">
        <v>396</v>
      </c>
      <c r="C15" s="147" t="s">
        <v>397</v>
      </c>
      <c r="D15" s="147" t="s">
        <v>399</v>
      </c>
      <c r="E15" s="148" t="s">
        <v>400</v>
      </c>
      <c r="F15" s="151">
        <f>[1]Свод_расходов!G5+[1]Свод_расходов!H5+[1]Свод_расходов!AL5</f>
        <v>9749063</v>
      </c>
    </row>
    <row r="16" spans="1:6" ht="15" x14ac:dyDescent="0.25">
      <c r="A16" s="146" t="s">
        <v>395</v>
      </c>
      <c r="B16" s="147" t="s">
        <v>396</v>
      </c>
      <c r="C16" s="147" t="s">
        <v>401</v>
      </c>
      <c r="D16" s="147"/>
      <c r="E16" s="148" t="s">
        <v>402</v>
      </c>
      <c r="F16" s="149">
        <f>F17</f>
        <v>1825556</v>
      </c>
    </row>
    <row r="17" spans="1:6" ht="15" x14ac:dyDescent="0.25">
      <c r="A17" s="146" t="s">
        <v>395</v>
      </c>
      <c r="B17" s="147" t="s">
        <v>396</v>
      </c>
      <c r="C17" s="147" t="s">
        <v>401</v>
      </c>
      <c r="D17" s="147" t="s">
        <v>403</v>
      </c>
      <c r="E17" s="148" t="s">
        <v>404</v>
      </c>
      <c r="F17" s="151">
        <f>[1]Свод_расходов!I5+[1]Свод_расходов!P5+[1]Свод_расходов!T5+[1]Свод_расходов!U5+[1]Свод_расходов!AD5-[1]Свод_расходов!AL5+[1]Свод_расходов!BD5+[1]Свод_расходов!S5</f>
        <v>1825556</v>
      </c>
    </row>
    <row r="18" spans="1:6" ht="15" x14ac:dyDescent="0.25">
      <c r="A18" s="146" t="s">
        <v>405</v>
      </c>
      <c r="B18" s="147"/>
      <c r="C18" s="147"/>
      <c r="D18" s="147"/>
      <c r="E18" s="148" t="s">
        <v>56</v>
      </c>
      <c r="F18" s="151">
        <f>F19</f>
        <v>13046</v>
      </c>
    </row>
    <row r="19" spans="1:6" ht="15" x14ac:dyDescent="0.25">
      <c r="A19" s="146" t="s">
        <v>405</v>
      </c>
      <c r="B19" s="147" t="s">
        <v>395</v>
      </c>
      <c r="C19" s="147"/>
      <c r="D19" s="147"/>
      <c r="E19" s="148" t="s">
        <v>268</v>
      </c>
      <c r="F19" s="151">
        <f>F20</f>
        <v>13046</v>
      </c>
    </row>
    <row r="20" spans="1:6" ht="15" x14ac:dyDescent="0.25">
      <c r="A20" s="146" t="s">
        <v>405</v>
      </c>
      <c r="B20" s="147" t="s">
        <v>395</v>
      </c>
      <c r="C20" s="147" t="s">
        <v>406</v>
      </c>
      <c r="D20" s="147"/>
      <c r="E20" s="131" t="s">
        <v>407</v>
      </c>
      <c r="F20" s="151">
        <f>F21</f>
        <v>13046</v>
      </c>
    </row>
    <row r="21" spans="1:6" ht="45" x14ac:dyDescent="0.25">
      <c r="A21" s="146" t="s">
        <v>405</v>
      </c>
      <c r="B21" s="147" t="s">
        <v>395</v>
      </c>
      <c r="C21" s="147" t="s">
        <v>406</v>
      </c>
      <c r="D21" s="147" t="s">
        <v>408</v>
      </c>
      <c r="E21" s="148" t="s">
        <v>409</v>
      </c>
      <c r="F21" s="151">
        <f>[1]Свод_расходов!D15</f>
        <v>13046</v>
      </c>
    </row>
    <row r="22" spans="1:6" ht="30" x14ac:dyDescent="0.25">
      <c r="A22" s="146" t="s">
        <v>410</v>
      </c>
      <c r="B22" s="147"/>
      <c r="C22" s="147"/>
      <c r="D22" s="147"/>
      <c r="E22" s="148" t="s">
        <v>60</v>
      </c>
      <c r="F22" s="151">
        <f>F23</f>
        <v>48127</v>
      </c>
    </row>
    <row r="23" spans="1:6" ht="15" x14ac:dyDescent="0.25">
      <c r="A23" s="146" t="s">
        <v>410</v>
      </c>
      <c r="B23" s="147" t="s">
        <v>395</v>
      </c>
      <c r="C23" s="152"/>
      <c r="D23" s="152"/>
      <c r="E23" s="148" t="s">
        <v>62</v>
      </c>
      <c r="F23" s="151">
        <f>F24</f>
        <v>48127</v>
      </c>
    </row>
    <row r="24" spans="1:6" ht="15" x14ac:dyDescent="0.25">
      <c r="A24" s="146" t="s">
        <v>410</v>
      </c>
      <c r="B24" s="147" t="s">
        <v>395</v>
      </c>
      <c r="C24" s="147" t="s">
        <v>411</v>
      </c>
      <c r="D24" s="147"/>
      <c r="E24" s="148" t="s">
        <v>412</v>
      </c>
      <c r="F24" s="149">
        <f>F25</f>
        <v>48127</v>
      </c>
    </row>
    <row r="25" spans="1:6" ht="30" x14ac:dyDescent="0.25">
      <c r="A25" s="146" t="s">
        <v>410</v>
      </c>
      <c r="B25" s="147" t="s">
        <v>395</v>
      </c>
      <c r="C25" s="147" t="s">
        <v>411</v>
      </c>
      <c r="D25" s="147" t="s">
        <v>413</v>
      </c>
      <c r="E25" s="148" t="s">
        <v>414</v>
      </c>
      <c r="F25" s="151">
        <f>[1]Свод_расходов!D19</f>
        <v>48127</v>
      </c>
    </row>
    <row r="26" spans="1:6" ht="15" x14ac:dyDescent="0.25">
      <c r="A26" s="146" t="s">
        <v>415</v>
      </c>
      <c r="B26" s="147"/>
      <c r="C26" s="147"/>
      <c r="D26" s="147"/>
      <c r="E26" s="148" t="s">
        <v>64</v>
      </c>
      <c r="F26" s="151">
        <f>F27</f>
        <v>2164970</v>
      </c>
    </row>
    <row r="27" spans="1:6" ht="15" x14ac:dyDescent="0.25">
      <c r="A27" s="146" t="s">
        <v>415</v>
      </c>
      <c r="B27" s="147" t="s">
        <v>395</v>
      </c>
      <c r="C27" s="147"/>
      <c r="D27" s="147"/>
      <c r="E27" s="148" t="s">
        <v>66</v>
      </c>
      <c r="F27" s="151">
        <f>F28</f>
        <v>2164970</v>
      </c>
    </row>
    <row r="28" spans="1:6" ht="30" x14ac:dyDescent="0.25">
      <c r="A28" s="146" t="s">
        <v>415</v>
      </c>
      <c r="B28" s="147" t="s">
        <v>395</v>
      </c>
      <c r="C28" s="147" t="s">
        <v>416</v>
      </c>
      <c r="D28" s="147"/>
      <c r="E28" s="148" t="s">
        <v>417</v>
      </c>
      <c r="F28" s="151">
        <f>F29</f>
        <v>2164970</v>
      </c>
    </row>
    <row r="29" spans="1:6" ht="30" x14ac:dyDescent="0.25">
      <c r="A29" s="146" t="s">
        <v>415</v>
      </c>
      <c r="B29" s="147" t="s">
        <v>395</v>
      </c>
      <c r="C29" s="147" t="s">
        <v>416</v>
      </c>
      <c r="D29" s="147" t="s">
        <v>418</v>
      </c>
      <c r="E29" s="148" t="s">
        <v>419</v>
      </c>
      <c r="F29" s="151">
        <f>[1]Свод_расходов!D22</f>
        <v>2164970</v>
      </c>
    </row>
    <row r="30" spans="1:6" ht="15" x14ac:dyDescent="0.25">
      <c r="A30" s="146" t="s">
        <v>420</v>
      </c>
      <c r="B30" s="147"/>
      <c r="C30" s="147"/>
      <c r="D30" s="147"/>
      <c r="E30" s="148" t="s">
        <v>68</v>
      </c>
      <c r="F30" s="151">
        <f>F31+F34</f>
        <v>30236092</v>
      </c>
    </row>
    <row r="31" spans="1:6" ht="15" x14ac:dyDescent="0.25">
      <c r="A31" s="146" t="s">
        <v>420</v>
      </c>
      <c r="B31" s="147" t="s">
        <v>395</v>
      </c>
      <c r="C31" s="147"/>
      <c r="D31" s="147"/>
      <c r="E31" s="131" t="s">
        <v>70</v>
      </c>
      <c r="F31" s="151">
        <f>F32</f>
        <v>50000</v>
      </c>
    </row>
    <row r="32" spans="1:6" ht="15" x14ac:dyDescent="0.25">
      <c r="A32" s="146" t="s">
        <v>420</v>
      </c>
      <c r="B32" s="147" t="s">
        <v>395</v>
      </c>
      <c r="C32" s="147" t="s">
        <v>421</v>
      </c>
      <c r="D32" s="147"/>
      <c r="E32" s="148" t="s">
        <v>422</v>
      </c>
      <c r="F32" s="151">
        <f>F33</f>
        <v>50000</v>
      </c>
    </row>
    <row r="33" spans="1:6" ht="30" x14ac:dyDescent="0.25">
      <c r="A33" s="146" t="s">
        <v>420</v>
      </c>
      <c r="B33" s="147" t="s">
        <v>395</v>
      </c>
      <c r="C33" s="147" t="s">
        <v>421</v>
      </c>
      <c r="D33" s="147" t="s">
        <v>423</v>
      </c>
      <c r="E33" s="148" t="s">
        <v>424</v>
      </c>
      <c r="F33" s="151">
        <f>[1]Свод_расходов!D25</f>
        <v>50000</v>
      </c>
    </row>
    <row r="34" spans="1:6" ht="15" x14ac:dyDescent="0.25">
      <c r="A34" s="146" t="s">
        <v>420</v>
      </c>
      <c r="B34" s="147" t="s">
        <v>425</v>
      </c>
      <c r="C34" s="147"/>
      <c r="D34" s="147"/>
      <c r="E34" s="148" t="s">
        <v>72</v>
      </c>
      <c r="F34" s="151">
        <f>F35</f>
        <v>30186092</v>
      </c>
    </row>
    <row r="35" spans="1:6" ht="15" x14ac:dyDescent="0.25">
      <c r="A35" s="146" t="s">
        <v>420</v>
      </c>
      <c r="B35" s="147" t="s">
        <v>425</v>
      </c>
      <c r="C35" s="147" t="s">
        <v>421</v>
      </c>
      <c r="D35" s="147"/>
      <c r="E35" s="148" t="s">
        <v>422</v>
      </c>
      <c r="F35" s="151">
        <f>SUM(F36:F37)</f>
        <v>30186092</v>
      </c>
    </row>
    <row r="36" spans="1:6" ht="30" x14ac:dyDescent="0.25">
      <c r="A36" s="146" t="s">
        <v>420</v>
      </c>
      <c r="B36" s="147" t="s">
        <v>425</v>
      </c>
      <c r="C36" s="147" t="s">
        <v>421</v>
      </c>
      <c r="D36" s="147" t="s">
        <v>423</v>
      </c>
      <c r="E36" s="148" t="s">
        <v>424</v>
      </c>
      <c r="F36" s="151">
        <f>[1]Свод_расходов!D27</f>
        <v>18037514</v>
      </c>
    </row>
    <row r="37" spans="1:6" ht="15" x14ac:dyDescent="0.25">
      <c r="A37" s="146" t="s">
        <v>420</v>
      </c>
      <c r="B37" s="147" t="s">
        <v>425</v>
      </c>
      <c r="C37" s="147" t="s">
        <v>421</v>
      </c>
      <c r="D37" s="147" t="s">
        <v>426</v>
      </c>
      <c r="E37" s="148" t="s">
        <v>427</v>
      </c>
      <c r="F37" s="151">
        <f>[1]Свод_расходов!D29</f>
        <v>12148578</v>
      </c>
    </row>
    <row r="38" spans="1:6" ht="15" x14ac:dyDescent="0.25">
      <c r="A38" s="146" t="s">
        <v>428</v>
      </c>
      <c r="B38" s="147"/>
      <c r="C38" s="147"/>
      <c r="D38" s="147"/>
      <c r="E38" s="150" t="s">
        <v>94</v>
      </c>
      <c r="F38" s="149">
        <f>F39</f>
        <v>93244</v>
      </c>
    </row>
    <row r="39" spans="1:6" ht="15" x14ac:dyDescent="0.25">
      <c r="A39" s="146" t="s">
        <v>428</v>
      </c>
      <c r="B39" s="147" t="s">
        <v>425</v>
      </c>
      <c r="C39" s="147"/>
      <c r="D39" s="147"/>
      <c r="E39" s="148" t="s">
        <v>98</v>
      </c>
      <c r="F39" s="149">
        <f>F40</f>
        <v>93244</v>
      </c>
    </row>
    <row r="40" spans="1:6" ht="15" x14ac:dyDescent="0.25">
      <c r="A40" s="146" t="s">
        <v>428</v>
      </c>
      <c r="B40" s="147" t="s">
        <v>425</v>
      </c>
      <c r="C40" s="147" t="s">
        <v>429</v>
      </c>
      <c r="D40" s="147"/>
      <c r="E40" s="148" t="s">
        <v>430</v>
      </c>
      <c r="F40" s="149">
        <f>[1]Свод_расходов!D69</f>
        <v>93244</v>
      </c>
    </row>
    <row r="41" spans="1:6" ht="45" x14ac:dyDescent="0.25">
      <c r="A41" s="146" t="s">
        <v>428</v>
      </c>
      <c r="B41" s="147" t="s">
        <v>425</v>
      </c>
      <c r="C41" s="147" t="s">
        <v>431</v>
      </c>
      <c r="D41" s="147" t="s">
        <v>432</v>
      </c>
      <c r="E41" s="148" t="s">
        <v>433</v>
      </c>
      <c r="F41" s="151">
        <f>[1]Свод_расходов!D69</f>
        <v>93244</v>
      </c>
    </row>
    <row r="42" spans="1:6" ht="15" x14ac:dyDescent="0.25">
      <c r="A42" s="146" t="s">
        <v>434</v>
      </c>
      <c r="B42" s="147"/>
      <c r="C42" s="147"/>
      <c r="D42" s="147"/>
      <c r="E42" s="150" t="s">
        <v>104</v>
      </c>
      <c r="F42" s="149">
        <f>F43+F49</f>
        <v>6364135</v>
      </c>
    </row>
    <row r="43" spans="1:6" ht="30" x14ac:dyDescent="0.25">
      <c r="A43" s="146" t="s">
        <v>434</v>
      </c>
      <c r="B43" s="147" t="s">
        <v>435</v>
      </c>
      <c r="C43" s="147"/>
      <c r="D43" s="147"/>
      <c r="E43" s="150" t="s">
        <v>108</v>
      </c>
      <c r="F43" s="149">
        <f>F44+F46</f>
        <v>2911174</v>
      </c>
    </row>
    <row r="44" spans="1:6" ht="15" x14ac:dyDescent="0.25">
      <c r="A44" s="146" t="s">
        <v>434</v>
      </c>
      <c r="B44" s="147" t="s">
        <v>435</v>
      </c>
      <c r="C44" s="147" t="s">
        <v>436</v>
      </c>
      <c r="D44" s="147"/>
      <c r="E44" s="150" t="s">
        <v>437</v>
      </c>
      <c r="F44" s="149">
        <f>F45</f>
        <v>2612996</v>
      </c>
    </row>
    <row r="45" spans="1:6" ht="15" x14ac:dyDescent="0.25">
      <c r="A45" s="146" t="s">
        <v>434</v>
      </c>
      <c r="B45" s="147" t="s">
        <v>435</v>
      </c>
      <c r="C45" s="147" t="s">
        <v>436</v>
      </c>
      <c r="D45" s="147" t="s">
        <v>438</v>
      </c>
      <c r="E45" s="150" t="s">
        <v>439</v>
      </c>
      <c r="F45" s="151">
        <f>[1]Свод_расходов!D77</f>
        <v>2612996</v>
      </c>
    </row>
    <row r="46" spans="1:6" ht="15" x14ac:dyDescent="0.25">
      <c r="A46" s="146" t="s">
        <v>434</v>
      </c>
      <c r="B46" s="147" t="s">
        <v>435</v>
      </c>
      <c r="C46" s="147" t="s">
        <v>440</v>
      </c>
      <c r="D46" s="147"/>
      <c r="E46" s="150" t="s">
        <v>441</v>
      </c>
      <c r="F46" s="151">
        <f>F47+F48</f>
        <v>298178</v>
      </c>
    </row>
    <row r="47" spans="1:6" ht="21" customHeight="1" x14ac:dyDescent="0.25">
      <c r="A47" s="146" t="s">
        <v>434</v>
      </c>
      <c r="B47" s="147" t="s">
        <v>435</v>
      </c>
      <c r="C47" s="147" t="s">
        <v>440</v>
      </c>
      <c r="D47" s="147" t="s">
        <v>438</v>
      </c>
      <c r="E47" s="150" t="s">
        <v>442</v>
      </c>
      <c r="F47" s="151">
        <f>[1]Свод_расходов!D78</f>
        <v>228338</v>
      </c>
    </row>
    <row r="48" spans="1:6" ht="30" x14ac:dyDescent="0.25">
      <c r="A48" s="146" t="s">
        <v>434</v>
      </c>
      <c r="B48" s="147" t="s">
        <v>435</v>
      </c>
      <c r="C48" s="147" t="s">
        <v>440</v>
      </c>
      <c r="D48" s="147" t="s">
        <v>438</v>
      </c>
      <c r="E48" s="150" t="s">
        <v>332</v>
      </c>
      <c r="F48" s="151">
        <f>[1]Свод_расходов!D79</f>
        <v>69840</v>
      </c>
    </row>
    <row r="49" spans="1:6" ht="30" x14ac:dyDescent="0.25">
      <c r="A49" s="146" t="s">
        <v>434</v>
      </c>
      <c r="B49" s="147" t="s">
        <v>420</v>
      </c>
      <c r="C49" s="147"/>
      <c r="D49" s="147"/>
      <c r="E49" s="150" t="s">
        <v>443</v>
      </c>
      <c r="F49" s="151">
        <f>F50</f>
        <v>3452961</v>
      </c>
    </row>
    <row r="50" spans="1:6" ht="15" x14ac:dyDescent="0.25">
      <c r="A50" s="146" t="s">
        <v>434</v>
      </c>
      <c r="B50" s="147" t="s">
        <v>420</v>
      </c>
      <c r="C50" s="147" t="s">
        <v>421</v>
      </c>
      <c r="D50" s="147"/>
      <c r="E50" s="148" t="s">
        <v>422</v>
      </c>
      <c r="F50" s="151">
        <f>F51</f>
        <v>3452961</v>
      </c>
    </row>
    <row r="51" spans="1:6" ht="30" x14ac:dyDescent="0.25">
      <c r="A51" s="146" t="s">
        <v>434</v>
      </c>
      <c r="B51" s="147" t="s">
        <v>420</v>
      </c>
      <c r="C51" s="147" t="s">
        <v>421</v>
      </c>
      <c r="D51" s="147" t="s">
        <v>444</v>
      </c>
      <c r="E51" s="148" t="s">
        <v>110</v>
      </c>
      <c r="F51" s="151">
        <f>[1]Свод_расходов!D81</f>
        <v>3452961</v>
      </c>
    </row>
    <row r="52" spans="1:6" ht="15" x14ac:dyDescent="0.25">
      <c r="A52" s="146" t="s">
        <v>445</v>
      </c>
      <c r="B52" s="147"/>
      <c r="C52" s="147"/>
      <c r="D52" s="147"/>
      <c r="E52" s="150" t="s">
        <v>112</v>
      </c>
      <c r="F52" s="149">
        <f>F53</f>
        <v>175664</v>
      </c>
    </row>
    <row r="53" spans="1:6" ht="15" x14ac:dyDescent="0.25">
      <c r="A53" s="146" t="s">
        <v>445</v>
      </c>
      <c r="B53" s="147" t="s">
        <v>395</v>
      </c>
      <c r="C53" s="147"/>
      <c r="D53" s="147"/>
      <c r="E53" s="150" t="s">
        <v>114</v>
      </c>
      <c r="F53" s="149">
        <f>F54</f>
        <v>175664</v>
      </c>
    </row>
    <row r="54" spans="1:6" ht="15" x14ac:dyDescent="0.25">
      <c r="A54" s="146" t="s">
        <v>445</v>
      </c>
      <c r="B54" s="147" t="s">
        <v>395</v>
      </c>
      <c r="C54" s="147" t="s">
        <v>446</v>
      </c>
      <c r="D54" s="147"/>
      <c r="E54" s="150" t="s">
        <v>447</v>
      </c>
      <c r="F54" s="149">
        <f>F55</f>
        <v>175664</v>
      </c>
    </row>
    <row r="55" spans="1:6" ht="15" x14ac:dyDescent="0.25">
      <c r="A55" s="146" t="s">
        <v>445</v>
      </c>
      <c r="B55" s="147" t="s">
        <v>395</v>
      </c>
      <c r="C55" s="147" t="s">
        <v>446</v>
      </c>
      <c r="D55" s="147" t="s">
        <v>448</v>
      </c>
      <c r="E55" s="150" t="s">
        <v>449</v>
      </c>
      <c r="F55" s="151">
        <f>[1]Свод_расходов!D84</f>
        <v>175664</v>
      </c>
    </row>
    <row r="56" spans="1:6" ht="15" x14ac:dyDescent="0.25">
      <c r="A56" s="146" t="s">
        <v>450</v>
      </c>
      <c r="B56" s="147"/>
      <c r="C56" s="147"/>
      <c r="D56" s="147"/>
      <c r="E56" s="150" t="s">
        <v>116</v>
      </c>
      <c r="F56" s="149">
        <f>SUM(F57,F60,F63,F66,F69,F74,)</f>
        <v>17071193</v>
      </c>
    </row>
    <row r="57" spans="1:6" ht="15" x14ac:dyDescent="0.25">
      <c r="A57" s="146" t="s">
        <v>450</v>
      </c>
      <c r="B57" s="147" t="s">
        <v>425</v>
      </c>
      <c r="C57" s="147"/>
      <c r="D57" s="147"/>
      <c r="E57" s="148" t="s">
        <v>118</v>
      </c>
      <c r="F57" s="149">
        <f>F58</f>
        <v>750000</v>
      </c>
    </row>
    <row r="58" spans="1:6" ht="15" x14ac:dyDescent="0.25">
      <c r="A58" s="146" t="s">
        <v>450</v>
      </c>
      <c r="B58" s="147" t="s">
        <v>425</v>
      </c>
      <c r="C58" s="153">
        <v>515</v>
      </c>
      <c r="D58" s="147"/>
      <c r="E58" s="148" t="s">
        <v>422</v>
      </c>
      <c r="F58" s="149">
        <f>F59</f>
        <v>750000</v>
      </c>
    </row>
    <row r="59" spans="1:6" ht="15" x14ac:dyDescent="0.25">
      <c r="A59" s="146" t="s">
        <v>450</v>
      </c>
      <c r="B59" s="147" t="s">
        <v>425</v>
      </c>
      <c r="C59" s="153">
        <v>515</v>
      </c>
      <c r="D59" s="147" t="s">
        <v>403</v>
      </c>
      <c r="E59" s="150" t="s">
        <v>404</v>
      </c>
      <c r="F59" s="151">
        <f>[1]Свод_расходов!D87</f>
        <v>750000</v>
      </c>
    </row>
    <row r="60" spans="1:6" ht="15" x14ac:dyDescent="0.25">
      <c r="A60" s="146" t="s">
        <v>450</v>
      </c>
      <c r="B60" s="147" t="s">
        <v>396</v>
      </c>
      <c r="C60" s="147"/>
      <c r="D60" s="147"/>
      <c r="E60" s="148" t="s">
        <v>120</v>
      </c>
      <c r="F60" s="149">
        <f>F61</f>
        <v>750000</v>
      </c>
    </row>
    <row r="61" spans="1:6" ht="15" x14ac:dyDescent="0.25">
      <c r="A61" s="146" t="s">
        <v>450</v>
      </c>
      <c r="B61" s="147" t="s">
        <v>396</v>
      </c>
      <c r="C61" s="153">
        <v>515</v>
      </c>
      <c r="D61" s="147"/>
      <c r="E61" s="148" t="s">
        <v>422</v>
      </c>
      <c r="F61" s="149">
        <f>F62</f>
        <v>750000</v>
      </c>
    </row>
    <row r="62" spans="1:6" ht="15" x14ac:dyDescent="0.25">
      <c r="A62" s="146" t="s">
        <v>450</v>
      </c>
      <c r="B62" s="147" t="s">
        <v>396</v>
      </c>
      <c r="C62" s="153">
        <v>515</v>
      </c>
      <c r="D62" s="147" t="s">
        <v>403</v>
      </c>
      <c r="E62" s="150" t="s">
        <v>404</v>
      </c>
      <c r="F62" s="151">
        <f>[1]Свод_расходов!D89</f>
        <v>750000</v>
      </c>
    </row>
    <row r="63" spans="1:6" ht="15" x14ac:dyDescent="0.25">
      <c r="A63" s="146" t="s">
        <v>450</v>
      </c>
      <c r="B63" s="147" t="s">
        <v>405</v>
      </c>
      <c r="C63" s="147"/>
      <c r="D63" s="147"/>
      <c r="E63" s="150" t="s">
        <v>122</v>
      </c>
      <c r="F63" s="149">
        <f>F64</f>
        <v>1617909</v>
      </c>
    </row>
    <row r="64" spans="1:6" ht="15" x14ac:dyDescent="0.25">
      <c r="A64" s="146" t="s">
        <v>450</v>
      </c>
      <c r="B64" s="147" t="s">
        <v>405</v>
      </c>
      <c r="C64" s="147" t="s">
        <v>451</v>
      </c>
      <c r="D64" s="147"/>
      <c r="E64" s="150" t="s">
        <v>452</v>
      </c>
      <c r="F64" s="149">
        <f>F65</f>
        <v>1617909</v>
      </c>
    </row>
    <row r="65" spans="1:6" ht="15" x14ac:dyDescent="0.25">
      <c r="A65" s="146" t="s">
        <v>450</v>
      </c>
      <c r="B65" s="147" t="s">
        <v>405</v>
      </c>
      <c r="C65" s="147" t="s">
        <v>451</v>
      </c>
      <c r="D65" s="147" t="s">
        <v>453</v>
      </c>
      <c r="E65" s="150" t="s">
        <v>454</v>
      </c>
      <c r="F65" s="151">
        <f>[1]Свод_расходов!D91</f>
        <v>1617909</v>
      </c>
    </row>
    <row r="66" spans="1:6" ht="15" x14ac:dyDescent="0.25">
      <c r="A66" s="146" t="s">
        <v>450</v>
      </c>
      <c r="B66" s="147" t="s">
        <v>410</v>
      </c>
      <c r="C66" s="147"/>
      <c r="D66" s="147"/>
      <c r="E66" s="150" t="s">
        <v>124</v>
      </c>
      <c r="F66" s="149">
        <f>F67</f>
        <v>290950</v>
      </c>
    </row>
    <row r="67" spans="1:6" ht="15" x14ac:dyDescent="0.25">
      <c r="A67" s="146" t="s">
        <v>450</v>
      </c>
      <c r="B67" s="147" t="s">
        <v>410</v>
      </c>
      <c r="C67" s="147" t="s">
        <v>455</v>
      </c>
      <c r="D67" s="147"/>
      <c r="E67" s="148" t="s">
        <v>456</v>
      </c>
      <c r="F67" s="149">
        <f>F68</f>
        <v>290950</v>
      </c>
    </row>
    <row r="68" spans="1:6" ht="15" x14ac:dyDescent="0.25">
      <c r="A68" s="146" t="s">
        <v>450</v>
      </c>
      <c r="B68" s="147" t="s">
        <v>410</v>
      </c>
      <c r="C68" s="147" t="s">
        <v>455</v>
      </c>
      <c r="D68" s="147" t="s">
        <v>457</v>
      </c>
      <c r="E68" s="148" t="s">
        <v>458</v>
      </c>
      <c r="F68" s="151">
        <f>[1]Свод_расходов!D93</f>
        <v>290950</v>
      </c>
    </row>
    <row r="69" spans="1:6" ht="15" x14ac:dyDescent="0.25">
      <c r="A69" s="146" t="s">
        <v>450</v>
      </c>
      <c r="B69" s="147" t="s">
        <v>459</v>
      </c>
      <c r="C69" s="147"/>
      <c r="D69" s="147"/>
      <c r="E69" s="150" t="s">
        <v>126</v>
      </c>
      <c r="F69" s="149">
        <f>F70</f>
        <v>567411</v>
      </c>
    </row>
    <row r="70" spans="1:6" ht="15" x14ac:dyDescent="0.25">
      <c r="A70" s="146" t="s">
        <v>450</v>
      </c>
      <c r="B70" s="147" t="s">
        <v>459</v>
      </c>
      <c r="C70" s="153">
        <v>515</v>
      </c>
      <c r="D70" s="147"/>
      <c r="E70" s="148" t="s">
        <v>422</v>
      </c>
      <c r="F70" s="149">
        <f>F73+F71+F72</f>
        <v>567411</v>
      </c>
    </row>
    <row r="71" spans="1:6" ht="15" hidden="1" x14ac:dyDescent="0.25">
      <c r="A71" s="146" t="s">
        <v>450</v>
      </c>
      <c r="B71" s="147" t="s">
        <v>459</v>
      </c>
      <c r="C71" s="153">
        <v>515</v>
      </c>
      <c r="D71" s="147" t="s">
        <v>403</v>
      </c>
      <c r="E71" s="148" t="s">
        <v>346</v>
      </c>
      <c r="F71" s="149">
        <f>[1]Свод_расходов!D97</f>
        <v>0</v>
      </c>
    </row>
    <row r="72" spans="1:6" ht="15" x14ac:dyDescent="0.25">
      <c r="A72" s="146" t="s">
        <v>450</v>
      </c>
      <c r="B72" s="147" t="s">
        <v>459</v>
      </c>
      <c r="C72" s="153">
        <v>515</v>
      </c>
      <c r="D72" s="147" t="s">
        <v>403</v>
      </c>
      <c r="E72" s="148" t="s">
        <v>344</v>
      </c>
      <c r="F72" s="149">
        <f>[1]Свод_расходов!D98</f>
        <v>60000</v>
      </c>
    </row>
    <row r="73" spans="1:6" ht="15" x14ac:dyDescent="0.25">
      <c r="A73" s="146" t="s">
        <v>450</v>
      </c>
      <c r="B73" s="147" t="s">
        <v>459</v>
      </c>
      <c r="C73" s="153">
        <v>515</v>
      </c>
      <c r="D73" s="147" t="s">
        <v>403</v>
      </c>
      <c r="E73" s="131" t="s">
        <v>345</v>
      </c>
      <c r="F73" s="151">
        <f>[1]Свод_расходов!D99</f>
        <v>507411</v>
      </c>
    </row>
    <row r="74" spans="1:6" ht="15" x14ac:dyDescent="0.25">
      <c r="A74" s="146" t="s">
        <v>450</v>
      </c>
      <c r="B74" s="147" t="s">
        <v>460</v>
      </c>
      <c r="C74" s="147"/>
      <c r="D74" s="147"/>
      <c r="E74" s="150" t="s">
        <v>128</v>
      </c>
      <c r="F74" s="149">
        <f>F75</f>
        <v>13094923</v>
      </c>
    </row>
    <row r="75" spans="1:6" ht="15" x14ac:dyDescent="0.25">
      <c r="A75" s="146" t="s">
        <v>450</v>
      </c>
      <c r="B75" s="147" t="s">
        <v>460</v>
      </c>
      <c r="C75" s="147" t="s">
        <v>461</v>
      </c>
      <c r="D75" s="147"/>
      <c r="E75" s="148" t="s">
        <v>462</v>
      </c>
      <c r="F75" s="149">
        <f>SUM(F76:F83)</f>
        <v>13094923</v>
      </c>
    </row>
    <row r="76" spans="1:6" ht="15" x14ac:dyDescent="0.25">
      <c r="A76" s="146" t="s">
        <v>450</v>
      </c>
      <c r="B76" s="147" t="s">
        <v>460</v>
      </c>
      <c r="C76" s="147" t="s">
        <v>461</v>
      </c>
      <c r="D76" s="147" t="s">
        <v>463</v>
      </c>
      <c r="E76" s="148" t="s">
        <v>360</v>
      </c>
      <c r="F76" s="149">
        <f>[1]Свод_расходов!D113</f>
        <v>7804471</v>
      </c>
    </row>
    <row r="77" spans="1:6" ht="15" hidden="1" x14ac:dyDescent="0.25">
      <c r="A77" s="146" t="s">
        <v>450</v>
      </c>
      <c r="B77" s="147" t="s">
        <v>460</v>
      </c>
      <c r="C77" s="147" t="s">
        <v>461</v>
      </c>
      <c r="D77" s="147" t="s">
        <v>463</v>
      </c>
      <c r="E77" s="131" t="s">
        <v>365</v>
      </c>
      <c r="F77" s="151">
        <f>[1]Свод_расходов!D118</f>
        <v>0</v>
      </c>
    </row>
    <row r="78" spans="1:6" ht="15" x14ac:dyDescent="0.25">
      <c r="A78" s="146" t="s">
        <v>450</v>
      </c>
      <c r="B78" s="147" t="s">
        <v>460</v>
      </c>
      <c r="C78" s="147" t="s">
        <v>461</v>
      </c>
      <c r="D78" s="147" t="s">
        <v>463</v>
      </c>
      <c r="E78" s="131" t="s">
        <v>361</v>
      </c>
      <c r="F78" s="151">
        <f>[1]Свод_расходов!D114</f>
        <v>391754</v>
      </c>
    </row>
    <row r="79" spans="1:6" ht="15" x14ac:dyDescent="0.25">
      <c r="A79" s="146" t="s">
        <v>450</v>
      </c>
      <c r="B79" s="147" t="s">
        <v>460</v>
      </c>
      <c r="C79" s="147" t="s">
        <v>461</v>
      </c>
      <c r="D79" s="147" t="s">
        <v>463</v>
      </c>
      <c r="E79" s="131" t="s">
        <v>464</v>
      </c>
      <c r="F79" s="151">
        <f>[1]Свод_расходов!D115</f>
        <v>3224840</v>
      </c>
    </row>
    <row r="80" spans="1:6" ht="30" x14ac:dyDescent="0.25">
      <c r="A80" s="146" t="s">
        <v>450</v>
      </c>
      <c r="B80" s="147" t="s">
        <v>460</v>
      </c>
      <c r="C80" s="147" t="s">
        <v>461</v>
      </c>
      <c r="D80" s="147" t="s">
        <v>463</v>
      </c>
      <c r="E80" s="148" t="s">
        <v>465</v>
      </c>
      <c r="F80" s="151">
        <f>[1]Свод_расходов!D119</f>
        <v>30000</v>
      </c>
    </row>
    <row r="81" spans="1:8" ht="60" hidden="1" x14ac:dyDescent="0.25">
      <c r="A81" s="146" t="s">
        <v>450</v>
      </c>
      <c r="B81" s="147" t="s">
        <v>460</v>
      </c>
      <c r="C81" s="147" t="s">
        <v>461</v>
      </c>
      <c r="D81" s="147" t="s">
        <v>463</v>
      </c>
      <c r="E81" s="148" t="s">
        <v>367</v>
      </c>
      <c r="F81" s="151">
        <f>[1]Свод_расходов!D120</f>
        <v>0</v>
      </c>
    </row>
    <row r="82" spans="1:8" ht="30" x14ac:dyDescent="0.25">
      <c r="A82" s="146" t="s">
        <v>450</v>
      </c>
      <c r="B82" s="147" t="s">
        <v>460</v>
      </c>
      <c r="C82" s="147" t="s">
        <v>461</v>
      </c>
      <c r="D82" s="147" t="s">
        <v>463</v>
      </c>
      <c r="E82" s="148" t="s">
        <v>466</v>
      </c>
      <c r="F82" s="151">
        <f>[1]Свод_расходов!D122</f>
        <v>1643858</v>
      </c>
    </row>
    <row r="83" spans="1:8" ht="135" hidden="1" x14ac:dyDescent="0.25">
      <c r="A83" s="146" t="s">
        <v>450</v>
      </c>
      <c r="B83" s="147" t="s">
        <v>460</v>
      </c>
      <c r="C83" s="147" t="s">
        <v>461</v>
      </c>
      <c r="D83" s="147" t="s">
        <v>463</v>
      </c>
      <c r="E83" s="148" t="s">
        <v>368</v>
      </c>
      <c r="F83" s="151">
        <f>[1]Свод_расходов!D121</f>
        <v>0</v>
      </c>
    </row>
    <row r="84" spans="1:8" ht="15" x14ac:dyDescent="0.25">
      <c r="A84" s="146" t="s">
        <v>467</v>
      </c>
      <c r="B84" s="147"/>
      <c r="C84" s="147"/>
      <c r="D84" s="147"/>
      <c r="E84" s="150" t="s">
        <v>131</v>
      </c>
      <c r="F84" s="151">
        <f>SUM(F85,F97)</f>
        <v>31653247</v>
      </c>
    </row>
    <row r="85" spans="1:8" ht="15" x14ac:dyDescent="0.25">
      <c r="A85" s="146" t="s">
        <v>467</v>
      </c>
      <c r="B85" s="147" t="s">
        <v>395</v>
      </c>
      <c r="C85" s="147"/>
      <c r="D85" s="147"/>
      <c r="E85" s="150" t="s">
        <v>133</v>
      </c>
      <c r="F85" s="151">
        <f>F93+F86+F88</f>
        <v>29770597</v>
      </c>
      <c r="H85" s="154"/>
    </row>
    <row r="86" spans="1:8" ht="15" x14ac:dyDescent="0.25">
      <c r="A86" s="146" t="s">
        <v>467</v>
      </c>
      <c r="B86" s="147" t="s">
        <v>395</v>
      </c>
      <c r="C86" s="147" t="s">
        <v>461</v>
      </c>
      <c r="D86" s="147"/>
      <c r="E86" s="148" t="s">
        <v>462</v>
      </c>
      <c r="F86" s="151">
        <f>F87</f>
        <v>7013953</v>
      </c>
      <c r="H86" s="154"/>
    </row>
    <row r="87" spans="1:8" ht="30" x14ac:dyDescent="0.25">
      <c r="A87" s="146" t="s">
        <v>467</v>
      </c>
      <c r="B87" s="147" t="s">
        <v>395</v>
      </c>
      <c r="C87" s="147" t="s">
        <v>461</v>
      </c>
      <c r="D87" s="147" t="s">
        <v>468</v>
      </c>
      <c r="E87" s="148" t="s">
        <v>376</v>
      </c>
      <c r="F87" s="151">
        <f>[1]Свод_расходов!D129</f>
        <v>7013953</v>
      </c>
      <c r="H87" s="154"/>
    </row>
    <row r="88" spans="1:8" ht="15" hidden="1" x14ac:dyDescent="0.25">
      <c r="A88" s="146" t="s">
        <v>467</v>
      </c>
      <c r="B88" s="147" t="s">
        <v>395</v>
      </c>
      <c r="C88" s="147" t="s">
        <v>421</v>
      </c>
      <c r="D88" s="147"/>
      <c r="E88" s="148" t="s">
        <v>469</v>
      </c>
      <c r="F88" s="151">
        <f>F89+F90+F91+F92</f>
        <v>0</v>
      </c>
      <c r="H88" s="154"/>
    </row>
    <row r="89" spans="1:8" ht="60" hidden="1" x14ac:dyDescent="0.25">
      <c r="A89" s="146" t="s">
        <v>467</v>
      </c>
      <c r="B89" s="147" t="s">
        <v>395</v>
      </c>
      <c r="C89" s="147" t="s">
        <v>421</v>
      </c>
      <c r="D89" s="147" t="s">
        <v>470</v>
      </c>
      <c r="E89" s="148" t="s">
        <v>375</v>
      </c>
      <c r="F89" s="151">
        <f>[1]Свод_расходов!D128</f>
        <v>0</v>
      </c>
      <c r="H89" s="154"/>
    </row>
    <row r="90" spans="1:8" ht="60" hidden="1" x14ac:dyDescent="0.25">
      <c r="A90" s="146" t="s">
        <v>467</v>
      </c>
      <c r="B90" s="147" t="s">
        <v>395</v>
      </c>
      <c r="C90" s="147" t="s">
        <v>421</v>
      </c>
      <c r="D90" s="147" t="s">
        <v>470</v>
      </c>
      <c r="E90" s="148" t="s">
        <v>372</v>
      </c>
      <c r="F90" s="151">
        <f>[1]Свод_расходов!D125</f>
        <v>0</v>
      </c>
      <c r="H90" s="154"/>
    </row>
    <row r="91" spans="1:8" ht="60" hidden="1" x14ac:dyDescent="0.25">
      <c r="A91" s="146" t="s">
        <v>467</v>
      </c>
      <c r="B91" s="147" t="s">
        <v>395</v>
      </c>
      <c r="C91" s="147" t="s">
        <v>421</v>
      </c>
      <c r="D91" s="147" t="s">
        <v>470</v>
      </c>
      <c r="E91" s="148" t="s">
        <v>373</v>
      </c>
      <c r="F91" s="151">
        <f>[1]Свод_расходов!D126</f>
        <v>0</v>
      </c>
      <c r="H91" s="154"/>
    </row>
    <row r="92" spans="1:8" ht="60" hidden="1" x14ac:dyDescent="0.25">
      <c r="A92" s="146" t="s">
        <v>467</v>
      </c>
      <c r="B92" s="147" t="s">
        <v>395</v>
      </c>
      <c r="C92" s="147" t="s">
        <v>421</v>
      </c>
      <c r="D92" s="147" t="s">
        <v>470</v>
      </c>
      <c r="E92" s="148" t="s">
        <v>374</v>
      </c>
      <c r="F92" s="151">
        <f>[1]Свод_расходов!D127</f>
        <v>0</v>
      </c>
      <c r="H92" s="154"/>
    </row>
    <row r="93" spans="1:8" ht="15" x14ac:dyDescent="0.25">
      <c r="A93" s="146" t="s">
        <v>467</v>
      </c>
      <c r="B93" s="147" t="s">
        <v>395</v>
      </c>
      <c r="C93" s="147" t="s">
        <v>471</v>
      </c>
      <c r="D93" s="147"/>
      <c r="E93" s="148" t="s">
        <v>472</v>
      </c>
      <c r="F93" s="151">
        <f>F94+F95+F96</f>
        <v>22756644</v>
      </c>
    </row>
    <row r="94" spans="1:8" ht="33" hidden="1" customHeight="1" x14ac:dyDescent="0.25">
      <c r="A94" s="146" t="s">
        <v>467</v>
      </c>
      <c r="B94" s="147" t="s">
        <v>395</v>
      </c>
      <c r="C94" s="147" t="s">
        <v>471</v>
      </c>
      <c r="D94" s="147" t="s">
        <v>473</v>
      </c>
      <c r="E94" s="148" t="s">
        <v>474</v>
      </c>
      <c r="F94" s="151">
        <f>[1]Свод_расходов!J140</f>
        <v>0</v>
      </c>
    </row>
    <row r="95" spans="1:8" ht="30" x14ac:dyDescent="0.25">
      <c r="A95" s="146" t="s">
        <v>467</v>
      </c>
      <c r="B95" s="147" t="s">
        <v>395</v>
      </c>
      <c r="C95" s="147" t="s">
        <v>471</v>
      </c>
      <c r="D95" s="147" t="s">
        <v>473</v>
      </c>
      <c r="E95" s="148" t="s">
        <v>474</v>
      </c>
      <c r="F95" s="151">
        <f>[1]Свод_расходов!D130</f>
        <v>700000</v>
      </c>
    </row>
    <row r="96" spans="1:8" ht="15" x14ac:dyDescent="0.25">
      <c r="A96" s="146" t="s">
        <v>467</v>
      </c>
      <c r="B96" s="147" t="s">
        <v>395</v>
      </c>
      <c r="C96" s="147" t="s">
        <v>471</v>
      </c>
      <c r="D96" s="147" t="s">
        <v>473</v>
      </c>
      <c r="E96" s="148" t="s">
        <v>475</v>
      </c>
      <c r="F96" s="151">
        <f>[1]Свод_расходов!D131</f>
        <v>22056644</v>
      </c>
    </row>
    <row r="97" spans="1:6" ht="15" x14ac:dyDescent="0.25">
      <c r="A97" s="146" t="s">
        <v>467</v>
      </c>
      <c r="B97" s="147" t="s">
        <v>425</v>
      </c>
      <c r="C97" s="147"/>
      <c r="D97" s="147"/>
      <c r="E97" s="148" t="s">
        <v>135</v>
      </c>
      <c r="F97" s="149">
        <f>F98</f>
        <v>1882650</v>
      </c>
    </row>
    <row r="98" spans="1:6" ht="30" x14ac:dyDescent="0.25">
      <c r="A98" s="146" t="s">
        <v>467</v>
      </c>
      <c r="B98" s="147" t="s">
        <v>425</v>
      </c>
      <c r="C98" s="147" t="s">
        <v>476</v>
      </c>
      <c r="D98" s="147"/>
      <c r="E98" s="148" t="s">
        <v>477</v>
      </c>
      <c r="F98" s="149">
        <f>F99</f>
        <v>1882650</v>
      </c>
    </row>
    <row r="99" spans="1:6" ht="15.75" thickBot="1" x14ac:dyDescent="0.3">
      <c r="A99" s="146" t="s">
        <v>467</v>
      </c>
      <c r="B99" s="147" t="s">
        <v>425</v>
      </c>
      <c r="C99" s="147" t="s">
        <v>476</v>
      </c>
      <c r="D99" s="147" t="s">
        <v>403</v>
      </c>
      <c r="E99" s="150" t="s">
        <v>404</v>
      </c>
      <c r="F99" s="151">
        <f>[1]Свод_расходов!D133</f>
        <v>1882650</v>
      </c>
    </row>
    <row r="100" spans="1:6" ht="15.75" thickBot="1" x14ac:dyDescent="0.3">
      <c r="A100" s="142"/>
      <c r="B100" s="143"/>
      <c r="C100" s="143"/>
      <c r="D100" s="143"/>
      <c r="E100" s="144" t="s">
        <v>263</v>
      </c>
      <c r="F100" s="145">
        <f>F101</f>
        <v>2089967</v>
      </c>
    </row>
    <row r="101" spans="1:6" ht="15" x14ac:dyDescent="0.25">
      <c r="A101" s="146" t="s">
        <v>395</v>
      </c>
      <c r="B101" s="147"/>
      <c r="C101" s="147"/>
      <c r="D101" s="147"/>
      <c r="E101" s="148" t="s">
        <v>48</v>
      </c>
      <c r="F101" s="149">
        <f>F102</f>
        <v>2089967</v>
      </c>
    </row>
    <row r="102" spans="1:6" ht="15" x14ac:dyDescent="0.25">
      <c r="A102" s="146" t="s">
        <v>395</v>
      </c>
      <c r="B102" s="147" t="s">
        <v>478</v>
      </c>
      <c r="C102" s="147"/>
      <c r="D102" s="147"/>
      <c r="E102" s="148" t="s">
        <v>479</v>
      </c>
      <c r="F102" s="149">
        <f>SUM(F103,F105)</f>
        <v>2089967</v>
      </c>
    </row>
    <row r="103" spans="1:6" ht="15" x14ac:dyDescent="0.25">
      <c r="A103" s="146" t="s">
        <v>395</v>
      </c>
      <c r="B103" s="147" t="s">
        <v>478</v>
      </c>
      <c r="C103" s="147" t="s">
        <v>397</v>
      </c>
      <c r="D103" s="147"/>
      <c r="E103" s="148" t="s">
        <v>398</v>
      </c>
      <c r="F103" s="149">
        <f>F104</f>
        <v>1673868</v>
      </c>
    </row>
    <row r="104" spans="1:6" ht="15" x14ac:dyDescent="0.25">
      <c r="A104" s="146" t="s">
        <v>395</v>
      </c>
      <c r="B104" s="147" t="s">
        <v>478</v>
      </c>
      <c r="C104" s="147" t="s">
        <v>397</v>
      </c>
      <c r="D104" s="147" t="s">
        <v>399</v>
      </c>
      <c r="E104" s="148" t="s">
        <v>400</v>
      </c>
      <c r="F104" s="151">
        <f>[1]Свод_расходов!G9+[1]Свод_расходов!H9+[1]Свод_расходов!AL9</f>
        <v>1673868</v>
      </c>
    </row>
    <row r="105" spans="1:6" ht="15" x14ac:dyDescent="0.25">
      <c r="A105" s="146" t="s">
        <v>395</v>
      </c>
      <c r="B105" s="147" t="s">
        <v>478</v>
      </c>
      <c r="C105" s="147" t="s">
        <v>401</v>
      </c>
      <c r="D105" s="147"/>
      <c r="E105" s="148" t="s">
        <v>402</v>
      </c>
      <c r="F105" s="149">
        <f>F106</f>
        <v>416099</v>
      </c>
    </row>
    <row r="106" spans="1:6" ht="15.75" thickBot="1" x14ac:dyDescent="0.3">
      <c r="A106" s="146" t="s">
        <v>395</v>
      </c>
      <c r="B106" s="147" t="s">
        <v>478</v>
      </c>
      <c r="C106" s="147" t="s">
        <v>401</v>
      </c>
      <c r="D106" s="147" t="s">
        <v>403</v>
      </c>
      <c r="E106" s="148" t="s">
        <v>404</v>
      </c>
      <c r="F106" s="151">
        <f>[1]Свод_расходов!I9+[1]Свод_расходов!T9+[1]Свод_расходов!U9+[1]Свод_расходов!AD9-[1]Свод_расходов!AL9+[1]Свод_расходов!BD9+[1]Свод_расходов!P9</f>
        <v>416099</v>
      </c>
    </row>
    <row r="107" spans="1:6" ht="15.75" thickBot="1" x14ac:dyDescent="0.3">
      <c r="A107" s="142"/>
      <c r="B107" s="143"/>
      <c r="C107" s="143"/>
      <c r="D107" s="143"/>
      <c r="E107" s="144" t="s">
        <v>480</v>
      </c>
      <c r="F107" s="145">
        <f>SUM(F108,F114)</f>
        <v>846460</v>
      </c>
    </row>
    <row r="108" spans="1:6" ht="15" x14ac:dyDescent="0.25">
      <c r="A108" s="146" t="s">
        <v>395</v>
      </c>
      <c r="B108" s="147"/>
      <c r="C108" s="147"/>
      <c r="D108" s="147"/>
      <c r="E108" s="148" t="s">
        <v>48</v>
      </c>
      <c r="F108" s="149">
        <f>F109</f>
        <v>676705</v>
      </c>
    </row>
    <row r="109" spans="1:6" ht="15" x14ac:dyDescent="0.25">
      <c r="A109" s="146" t="s">
        <v>395</v>
      </c>
      <c r="B109" s="147" t="s">
        <v>478</v>
      </c>
      <c r="C109" s="147"/>
      <c r="D109" s="147"/>
      <c r="E109" s="148" t="s">
        <v>479</v>
      </c>
      <c r="F109" s="149">
        <f>SUM(F110,F112)</f>
        <v>676705</v>
      </c>
    </row>
    <row r="110" spans="1:6" ht="15" x14ac:dyDescent="0.25">
      <c r="A110" s="146" t="s">
        <v>395</v>
      </c>
      <c r="B110" s="147" t="s">
        <v>478</v>
      </c>
      <c r="C110" s="147" t="s">
        <v>397</v>
      </c>
      <c r="D110" s="147"/>
      <c r="E110" s="148" t="s">
        <v>398</v>
      </c>
      <c r="F110" s="149">
        <f>F111</f>
        <v>571976</v>
      </c>
    </row>
    <row r="111" spans="1:6" ht="15" x14ac:dyDescent="0.25">
      <c r="A111" s="146" t="s">
        <v>395</v>
      </c>
      <c r="B111" s="147" t="s">
        <v>478</v>
      </c>
      <c r="C111" s="147" t="s">
        <v>397</v>
      </c>
      <c r="D111" s="147" t="s">
        <v>399</v>
      </c>
      <c r="E111" s="148" t="s">
        <v>400</v>
      </c>
      <c r="F111" s="151">
        <f>[1]Свод_расходов!G10+[1]Свод_расходов!H10+[1]Свод_расходов!AL10</f>
        <v>571976</v>
      </c>
    </row>
    <row r="112" spans="1:6" ht="15" x14ac:dyDescent="0.25">
      <c r="A112" s="146" t="s">
        <v>395</v>
      </c>
      <c r="B112" s="147" t="s">
        <v>478</v>
      </c>
      <c r="C112" s="147" t="s">
        <v>401</v>
      </c>
      <c r="D112" s="147"/>
      <c r="E112" s="148" t="s">
        <v>402</v>
      </c>
      <c r="F112" s="149">
        <f>F113</f>
        <v>104729</v>
      </c>
    </row>
    <row r="113" spans="1:6" ht="15" x14ac:dyDescent="0.25">
      <c r="A113" s="146" t="s">
        <v>395</v>
      </c>
      <c r="B113" s="147" t="s">
        <v>478</v>
      </c>
      <c r="C113" s="147" t="s">
        <v>401</v>
      </c>
      <c r="D113" s="147" t="s">
        <v>403</v>
      </c>
      <c r="E113" s="148" t="s">
        <v>404</v>
      </c>
      <c r="F113" s="151">
        <f>[1]Свод_расходов!I10+[1]Свод_расходов!S10+[1]Свод_расходов!T10+[1]Свод_расходов!U10+[1]Свод_расходов!AD10-[1]Свод_расходов!AL10+[1]Свод_расходов!BD10</f>
        <v>104729</v>
      </c>
    </row>
    <row r="114" spans="1:6" ht="15" x14ac:dyDescent="0.25">
      <c r="A114" s="146" t="s">
        <v>450</v>
      </c>
      <c r="B114" s="147" t="s">
        <v>460</v>
      </c>
      <c r="C114" s="147"/>
      <c r="D114" s="147"/>
      <c r="E114" s="150" t="s">
        <v>128</v>
      </c>
      <c r="F114" s="149">
        <f>F115</f>
        <v>169755</v>
      </c>
    </row>
    <row r="115" spans="1:6" ht="15" x14ac:dyDescent="0.25">
      <c r="A115" s="146" t="s">
        <v>450</v>
      </c>
      <c r="B115" s="147" t="s">
        <v>460</v>
      </c>
      <c r="C115" s="147" t="s">
        <v>461</v>
      </c>
      <c r="D115" s="147"/>
      <c r="E115" s="148" t="s">
        <v>462</v>
      </c>
      <c r="F115" s="149">
        <f>F116+F117+F118</f>
        <v>169755</v>
      </c>
    </row>
    <row r="116" spans="1:6" ht="15" x14ac:dyDescent="0.25">
      <c r="A116" s="146" t="s">
        <v>450</v>
      </c>
      <c r="B116" s="147" t="s">
        <v>460</v>
      </c>
      <c r="C116" s="147" t="s">
        <v>461</v>
      </c>
      <c r="D116" s="147" t="s">
        <v>463</v>
      </c>
      <c r="E116" s="155" t="s">
        <v>356</v>
      </c>
      <c r="F116" s="151">
        <f>[1]Свод_расходов!D109</f>
        <v>27106</v>
      </c>
    </row>
    <row r="117" spans="1:6" ht="15" x14ac:dyDescent="0.25">
      <c r="A117" s="146" t="s">
        <v>450</v>
      </c>
      <c r="B117" s="147" t="s">
        <v>460</v>
      </c>
      <c r="C117" s="147" t="s">
        <v>461</v>
      </c>
      <c r="D117" s="147" t="s">
        <v>463</v>
      </c>
      <c r="E117" s="155" t="s">
        <v>358</v>
      </c>
      <c r="F117" s="151">
        <f>[1]Свод_расходов!D111</f>
        <v>1088</v>
      </c>
    </row>
    <row r="118" spans="1:6" ht="15.75" thickBot="1" x14ac:dyDescent="0.3">
      <c r="A118" s="146" t="s">
        <v>450</v>
      </c>
      <c r="B118" s="147" t="s">
        <v>460</v>
      </c>
      <c r="C118" s="147" t="s">
        <v>461</v>
      </c>
      <c r="D118" s="147" t="s">
        <v>463</v>
      </c>
      <c r="E118" s="155" t="s">
        <v>363</v>
      </c>
      <c r="F118" s="151">
        <f>[1]Свод_расходов!D116</f>
        <v>141561</v>
      </c>
    </row>
    <row r="119" spans="1:6" ht="15.75" thickBot="1" x14ac:dyDescent="0.3">
      <c r="A119" s="142"/>
      <c r="B119" s="143"/>
      <c r="C119" s="143"/>
      <c r="D119" s="143"/>
      <c r="E119" s="156" t="s">
        <v>481</v>
      </c>
      <c r="F119" s="157">
        <f>SUM(F120,F126)</f>
        <v>749043</v>
      </c>
    </row>
    <row r="120" spans="1:6" ht="15" x14ac:dyDescent="0.25">
      <c r="A120" s="146" t="s">
        <v>395</v>
      </c>
      <c r="B120" s="147"/>
      <c r="C120" s="147"/>
      <c r="D120" s="147"/>
      <c r="E120" s="148" t="s">
        <v>48</v>
      </c>
      <c r="F120" s="149">
        <f>F121</f>
        <v>640079</v>
      </c>
    </row>
    <row r="121" spans="1:6" ht="15" x14ac:dyDescent="0.25">
      <c r="A121" s="146" t="s">
        <v>395</v>
      </c>
      <c r="B121" s="147" t="s">
        <v>478</v>
      </c>
      <c r="C121" s="147"/>
      <c r="D121" s="147"/>
      <c r="E121" s="148" t="s">
        <v>479</v>
      </c>
      <c r="F121" s="149">
        <f>SUM(F122,F124)</f>
        <v>640079</v>
      </c>
    </row>
    <row r="122" spans="1:6" ht="15" x14ac:dyDescent="0.25">
      <c r="A122" s="146" t="s">
        <v>395</v>
      </c>
      <c r="B122" s="147" t="s">
        <v>478</v>
      </c>
      <c r="C122" s="147" t="s">
        <v>397</v>
      </c>
      <c r="D122" s="147"/>
      <c r="E122" s="148" t="s">
        <v>398</v>
      </c>
      <c r="F122" s="149">
        <f>F123</f>
        <v>568787</v>
      </c>
    </row>
    <row r="123" spans="1:6" ht="15" x14ac:dyDescent="0.25">
      <c r="A123" s="146" t="s">
        <v>395</v>
      </c>
      <c r="B123" s="147" t="s">
        <v>478</v>
      </c>
      <c r="C123" s="147" t="s">
        <v>397</v>
      </c>
      <c r="D123" s="147" t="s">
        <v>399</v>
      </c>
      <c r="E123" s="148" t="s">
        <v>400</v>
      </c>
      <c r="F123" s="151">
        <f>[1]Свод_расходов!G11+[1]Свод_расходов!H11+[1]Свод_расходов!AL11</f>
        <v>568787</v>
      </c>
    </row>
    <row r="124" spans="1:6" ht="15" x14ac:dyDescent="0.25">
      <c r="A124" s="146" t="s">
        <v>395</v>
      </c>
      <c r="B124" s="147" t="s">
        <v>478</v>
      </c>
      <c r="C124" s="147" t="s">
        <v>401</v>
      </c>
      <c r="D124" s="147"/>
      <c r="E124" s="148" t="s">
        <v>402</v>
      </c>
      <c r="F124" s="149">
        <f>F125</f>
        <v>71292</v>
      </c>
    </row>
    <row r="125" spans="1:6" ht="15" x14ac:dyDescent="0.25">
      <c r="A125" s="146" t="s">
        <v>395</v>
      </c>
      <c r="B125" s="147" t="s">
        <v>478</v>
      </c>
      <c r="C125" s="147" t="s">
        <v>401</v>
      </c>
      <c r="D125" s="147" t="s">
        <v>403</v>
      </c>
      <c r="E125" s="148" t="s">
        <v>404</v>
      </c>
      <c r="F125" s="151">
        <f>[1]Свод_расходов!I11+[1]Свод_расходов!S11+[1]Свод_расходов!T11+[1]Свод_расходов!U11+[1]Свод_расходов!AD11-[1]Свод_расходов!AL11+[1]Свод_расходов!BD11</f>
        <v>71292</v>
      </c>
    </row>
    <row r="126" spans="1:6" ht="15" x14ac:dyDescent="0.25">
      <c r="A126" s="146" t="s">
        <v>450</v>
      </c>
      <c r="B126" s="147" t="s">
        <v>460</v>
      </c>
      <c r="C126" s="147"/>
      <c r="D126" s="147"/>
      <c r="E126" s="150" t="s">
        <v>128</v>
      </c>
      <c r="F126" s="149">
        <f>F127</f>
        <v>108964</v>
      </c>
    </row>
    <row r="127" spans="1:6" ht="15" x14ac:dyDescent="0.25">
      <c r="A127" s="146" t="s">
        <v>450</v>
      </c>
      <c r="B127" s="147" t="s">
        <v>460</v>
      </c>
      <c r="C127" s="147" t="s">
        <v>461</v>
      </c>
      <c r="D127" s="147"/>
      <c r="E127" s="148" t="s">
        <v>462</v>
      </c>
      <c r="F127" s="149">
        <f>F128</f>
        <v>108964</v>
      </c>
    </row>
    <row r="128" spans="1:6" ht="15" x14ac:dyDescent="0.25">
      <c r="A128" s="146" t="s">
        <v>450</v>
      </c>
      <c r="B128" s="147" t="s">
        <v>460</v>
      </c>
      <c r="C128" s="147" t="s">
        <v>461</v>
      </c>
      <c r="D128" s="147" t="s">
        <v>463</v>
      </c>
      <c r="E128" s="148" t="s">
        <v>462</v>
      </c>
      <c r="F128" s="151">
        <f>F129+F130+F131</f>
        <v>108964</v>
      </c>
    </row>
    <row r="129" spans="1:6" ht="15" x14ac:dyDescent="0.25">
      <c r="A129" s="146" t="s">
        <v>450</v>
      </c>
      <c r="B129" s="147" t="s">
        <v>460</v>
      </c>
      <c r="C129" s="147" t="s">
        <v>461</v>
      </c>
      <c r="D129" s="147" t="s">
        <v>463</v>
      </c>
      <c r="E129" s="155" t="s">
        <v>357</v>
      </c>
      <c r="F129" s="151">
        <f>[1]Свод_расходов!D110</f>
        <v>21558</v>
      </c>
    </row>
    <row r="130" spans="1:6" ht="15" x14ac:dyDescent="0.25">
      <c r="A130" s="146" t="s">
        <v>450</v>
      </c>
      <c r="B130" s="147" t="s">
        <v>460</v>
      </c>
      <c r="C130" s="147" t="s">
        <v>461</v>
      </c>
      <c r="D130" s="147" t="s">
        <v>463</v>
      </c>
      <c r="E130" s="155" t="s">
        <v>482</v>
      </c>
      <c r="F130" s="151">
        <f>[1]Свод_расходов!D112</f>
        <v>1088</v>
      </c>
    </row>
    <row r="131" spans="1:6" ht="15.75" thickBot="1" x14ac:dyDescent="0.3">
      <c r="A131" s="146" t="s">
        <v>450</v>
      </c>
      <c r="B131" s="147" t="s">
        <v>460</v>
      </c>
      <c r="C131" s="147" t="s">
        <v>461</v>
      </c>
      <c r="D131" s="147" t="s">
        <v>463</v>
      </c>
      <c r="E131" s="155" t="s">
        <v>483</v>
      </c>
      <c r="F131" s="151">
        <f>[1]Свод_расходов!D117</f>
        <v>86318</v>
      </c>
    </row>
    <row r="132" spans="1:6" ht="15.75" thickBot="1" x14ac:dyDescent="0.3">
      <c r="A132" s="142"/>
      <c r="B132" s="143"/>
      <c r="C132" s="143"/>
      <c r="D132" s="143"/>
      <c r="E132" s="156" t="s">
        <v>299</v>
      </c>
      <c r="F132" s="158">
        <f>SUM(F133,F150,F154)</f>
        <v>169600235</v>
      </c>
    </row>
    <row r="133" spans="1:6" ht="15" x14ac:dyDescent="0.25">
      <c r="A133" s="146" t="s">
        <v>484</v>
      </c>
      <c r="B133" s="147"/>
      <c r="C133" s="147"/>
      <c r="D133" s="147"/>
      <c r="E133" s="148" t="s">
        <v>74</v>
      </c>
      <c r="F133" s="149">
        <f>SUM(F134,F137,F142,F147)</f>
        <v>163007477</v>
      </c>
    </row>
    <row r="134" spans="1:6" ht="15" x14ac:dyDescent="0.25">
      <c r="A134" s="146" t="s">
        <v>484</v>
      </c>
      <c r="B134" s="147" t="s">
        <v>395</v>
      </c>
      <c r="C134" s="147"/>
      <c r="D134" s="147"/>
      <c r="E134" s="148" t="s">
        <v>76</v>
      </c>
      <c r="F134" s="149">
        <f>F135</f>
        <v>60710937</v>
      </c>
    </row>
    <row r="135" spans="1:6" ht="15" x14ac:dyDescent="0.25">
      <c r="A135" s="146" t="s">
        <v>484</v>
      </c>
      <c r="B135" s="147" t="s">
        <v>395</v>
      </c>
      <c r="C135" s="147" t="s">
        <v>485</v>
      </c>
      <c r="D135" s="147"/>
      <c r="E135" s="148" t="s">
        <v>486</v>
      </c>
      <c r="F135" s="149">
        <f>F136</f>
        <v>60710937</v>
      </c>
    </row>
    <row r="136" spans="1:6" ht="15" x14ac:dyDescent="0.25">
      <c r="A136" s="146" t="s">
        <v>484</v>
      </c>
      <c r="B136" s="147" t="s">
        <v>395</v>
      </c>
      <c r="C136" s="147" t="s">
        <v>485</v>
      </c>
      <c r="D136" s="147" t="s">
        <v>487</v>
      </c>
      <c r="E136" s="148" t="s">
        <v>488</v>
      </c>
      <c r="F136" s="151">
        <f>[1]Свод_расходов!D35</f>
        <v>60710937</v>
      </c>
    </row>
    <row r="137" spans="1:6" ht="15" x14ac:dyDescent="0.25">
      <c r="A137" s="146" t="s">
        <v>484</v>
      </c>
      <c r="B137" s="147" t="s">
        <v>396</v>
      </c>
      <c r="C137" s="147"/>
      <c r="D137" s="147"/>
      <c r="E137" s="148" t="s">
        <v>78</v>
      </c>
      <c r="F137" s="149">
        <f>F138</f>
        <v>86899029</v>
      </c>
    </row>
    <row r="138" spans="1:6" ht="15" x14ac:dyDescent="0.25">
      <c r="A138" s="146" t="s">
        <v>484</v>
      </c>
      <c r="B138" s="147" t="s">
        <v>396</v>
      </c>
      <c r="C138" s="147" t="s">
        <v>468</v>
      </c>
      <c r="D138" s="147"/>
      <c r="E138" s="148" t="s">
        <v>489</v>
      </c>
      <c r="F138" s="151">
        <f>SUM(F139:F141)</f>
        <v>86899029</v>
      </c>
    </row>
    <row r="139" spans="1:6" ht="30" x14ac:dyDescent="0.25">
      <c r="A139" s="146" t="s">
        <v>484</v>
      </c>
      <c r="B139" s="147" t="s">
        <v>396</v>
      </c>
      <c r="C139" s="147" t="s">
        <v>468</v>
      </c>
      <c r="D139" s="147" t="s">
        <v>490</v>
      </c>
      <c r="E139" s="148" t="s">
        <v>491</v>
      </c>
      <c r="F139" s="151">
        <f>[1]Свод_расходов!D37</f>
        <v>77126442</v>
      </c>
    </row>
    <row r="140" spans="1:6" ht="15" x14ac:dyDescent="0.25">
      <c r="A140" s="146" t="s">
        <v>484</v>
      </c>
      <c r="B140" s="147" t="s">
        <v>396</v>
      </c>
      <c r="C140" s="147" t="s">
        <v>468</v>
      </c>
      <c r="D140" s="147" t="s">
        <v>492</v>
      </c>
      <c r="E140" s="159" t="s">
        <v>288</v>
      </c>
      <c r="F140" s="151">
        <f>[1]Свод_расходов!D38</f>
        <v>2601217</v>
      </c>
    </row>
    <row r="141" spans="1:6" ht="15" x14ac:dyDescent="0.25">
      <c r="A141" s="146" t="s">
        <v>484</v>
      </c>
      <c r="B141" s="147" t="s">
        <v>396</v>
      </c>
      <c r="C141" s="147" t="s">
        <v>468</v>
      </c>
      <c r="D141" s="147" t="s">
        <v>493</v>
      </c>
      <c r="E141" s="148" t="s">
        <v>494</v>
      </c>
      <c r="F141" s="151">
        <f>[1]Свод_расходов!D39</f>
        <v>7171370</v>
      </c>
    </row>
    <row r="142" spans="1:6" ht="30" x14ac:dyDescent="0.25">
      <c r="A142" s="146" t="s">
        <v>484</v>
      </c>
      <c r="B142" s="147" t="s">
        <v>495</v>
      </c>
      <c r="C142" s="147"/>
      <c r="D142" s="147"/>
      <c r="E142" s="150" t="s">
        <v>80</v>
      </c>
      <c r="F142" s="151">
        <f>F143</f>
        <v>13931843</v>
      </c>
    </row>
    <row r="143" spans="1:6" ht="15" x14ac:dyDescent="0.25">
      <c r="A143" s="146" t="s">
        <v>484</v>
      </c>
      <c r="B143" s="147" t="s">
        <v>495</v>
      </c>
      <c r="C143" s="147" t="s">
        <v>496</v>
      </c>
      <c r="D143" s="147"/>
      <c r="E143" s="150" t="s">
        <v>497</v>
      </c>
      <c r="F143" s="151">
        <f>SUM(F144:F146)</f>
        <v>13931843</v>
      </c>
    </row>
    <row r="144" spans="1:6" ht="15" x14ac:dyDescent="0.25">
      <c r="A144" s="146" t="s">
        <v>484</v>
      </c>
      <c r="B144" s="147" t="s">
        <v>495</v>
      </c>
      <c r="C144" s="147" t="s">
        <v>496</v>
      </c>
      <c r="D144" s="147" t="s">
        <v>498</v>
      </c>
      <c r="E144" s="150" t="s">
        <v>499</v>
      </c>
      <c r="F144" s="151">
        <f>[1]Свод_расходов!D41</f>
        <v>7554367</v>
      </c>
    </row>
    <row r="145" spans="1:6" ht="15" x14ac:dyDescent="0.25">
      <c r="A145" s="146" t="s">
        <v>484</v>
      </c>
      <c r="B145" s="147" t="s">
        <v>495</v>
      </c>
      <c r="C145" s="147" t="s">
        <v>496</v>
      </c>
      <c r="D145" s="147" t="s">
        <v>500</v>
      </c>
      <c r="E145" s="150" t="s">
        <v>501</v>
      </c>
      <c r="F145" s="151">
        <f>[1]Свод_расходов!D44</f>
        <v>3131868</v>
      </c>
    </row>
    <row r="146" spans="1:6" ht="15" x14ac:dyDescent="0.25">
      <c r="A146" s="146" t="s">
        <v>484</v>
      </c>
      <c r="B146" s="147" t="s">
        <v>495</v>
      </c>
      <c r="C146" s="147" t="s">
        <v>496</v>
      </c>
      <c r="D146" s="147" t="s">
        <v>502</v>
      </c>
      <c r="E146" s="160" t="s">
        <v>298</v>
      </c>
      <c r="F146" s="151">
        <f>[1]Свод_расходов!D45</f>
        <v>3245608</v>
      </c>
    </row>
    <row r="147" spans="1:6" ht="45" x14ac:dyDescent="0.25">
      <c r="A147" s="146" t="s">
        <v>484</v>
      </c>
      <c r="B147" s="147" t="s">
        <v>415</v>
      </c>
      <c r="C147" s="147"/>
      <c r="D147" s="147"/>
      <c r="E147" s="161" t="s">
        <v>82</v>
      </c>
      <c r="F147" s="149">
        <f>F148</f>
        <v>1465668</v>
      </c>
    </row>
    <row r="148" spans="1:6" ht="30" x14ac:dyDescent="0.25">
      <c r="A148" s="146" t="s">
        <v>484</v>
      </c>
      <c r="B148" s="147" t="s">
        <v>415</v>
      </c>
      <c r="C148" s="147" t="s">
        <v>503</v>
      </c>
      <c r="D148" s="147"/>
      <c r="E148" s="148" t="s">
        <v>504</v>
      </c>
      <c r="F148" s="149">
        <f>F149</f>
        <v>1465668</v>
      </c>
    </row>
    <row r="149" spans="1:6" ht="15" x14ac:dyDescent="0.25">
      <c r="A149" s="146" t="s">
        <v>484</v>
      </c>
      <c r="B149" s="147" t="s">
        <v>415</v>
      </c>
      <c r="C149" s="147" t="s">
        <v>503</v>
      </c>
      <c r="D149" s="147" t="s">
        <v>403</v>
      </c>
      <c r="E149" s="148" t="s">
        <v>404</v>
      </c>
      <c r="F149" s="151">
        <f>[1]Свод_расходов!D47</f>
        <v>1465668</v>
      </c>
    </row>
    <row r="150" spans="1:6" ht="15" x14ac:dyDescent="0.25">
      <c r="A150" s="146" t="s">
        <v>505</v>
      </c>
      <c r="B150" s="147"/>
      <c r="C150" s="147"/>
      <c r="D150" s="147"/>
      <c r="E150" s="159" t="s">
        <v>84</v>
      </c>
      <c r="F150" s="162">
        <f>F151</f>
        <v>121500</v>
      </c>
    </row>
    <row r="151" spans="1:6" ht="15" x14ac:dyDescent="0.25">
      <c r="A151" s="146" t="s">
        <v>505</v>
      </c>
      <c r="B151" s="147" t="s">
        <v>396</v>
      </c>
      <c r="C151" s="147"/>
      <c r="D151" s="147"/>
      <c r="E151" s="159" t="s">
        <v>88</v>
      </c>
      <c r="F151" s="163">
        <f>F152</f>
        <v>121500</v>
      </c>
    </row>
    <row r="152" spans="1:6" ht="15" x14ac:dyDescent="0.25">
      <c r="A152" s="146" t="s">
        <v>505</v>
      </c>
      <c r="B152" s="147" t="s">
        <v>396</v>
      </c>
      <c r="C152" s="147" t="s">
        <v>506</v>
      </c>
      <c r="D152" s="147"/>
      <c r="E152" s="159" t="s">
        <v>507</v>
      </c>
      <c r="F152" s="163">
        <f>F153</f>
        <v>121500</v>
      </c>
    </row>
    <row r="153" spans="1:6" ht="15" x14ac:dyDescent="0.25">
      <c r="A153" s="146" t="s">
        <v>505</v>
      </c>
      <c r="B153" s="147" t="s">
        <v>396</v>
      </c>
      <c r="C153" s="147" t="s">
        <v>506</v>
      </c>
      <c r="D153" s="147" t="s">
        <v>508</v>
      </c>
      <c r="E153" s="159" t="s">
        <v>311</v>
      </c>
      <c r="F153" s="163">
        <f>[1]Свод_расходов!D56</f>
        <v>121500</v>
      </c>
    </row>
    <row r="154" spans="1:6" ht="15" x14ac:dyDescent="0.25">
      <c r="A154" s="146" t="s">
        <v>450</v>
      </c>
      <c r="B154" s="147"/>
      <c r="C154" s="147"/>
      <c r="D154" s="147"/>
      <c r="E154" s="150" t="s">
        <v>116</v>
      </c>
      <c r="F154" s="149">
        <f>F155</f>
        <v>6471258</v>
      </c>
    </row>
    <row r="155" spans="1:6" ht="15" x14ac:dyDescent="0.25">
      <c r="A155" s="146" t="s">
        <v>450</v>
      </c>
      <c r="B155" s="147" t="s">
        <v>459</v>
      </c>
      <c r="C155" s="147"/>
      <c r="D155" s="147"/>
      <c r="E155" s="150" t="s">
        <v>126</v>
      </c>
      <c r="F155" s="149">
        <f>F158+F156</f>
        <v>6471258</v>
      </c>
    </row>
    <row r="156" spans="1:6" ht="15" hidden="1" x14ac:dyDescent="0.25">
      <c r="A156" s="146" t="s">
        <v>450</v>
      </c>
      <c r="B156" s="147" t="s">
        <v>459</v>
      </c>
      <c r="C156" s="147" t="s">
        <v>461</v>
      </c>
      <c r="D156" s="147"/>
      <c r="E156" s="150" t="s">
        <v>509</v>
      </c>
      <c r="F156" s="149">
        <f>F157</f>
        <v>0</v>
      </c>
    </row>
    <row r="157" spans="1:6" ht="51.75" hidden="1" x14ac:dyDescent="0.25">
      <c r="A157" s="146" t="s">
        <v>450</v>
      </c>
      <c r="B157" s="147" t="s">
        <v>459</v>
      </c>
      <c r="C157" s="147" t="s">
        <v>461</v>
      </c>
      <c r="D157" s="147" t="s">
        <v>403</v>
      </c>
      <c r="E157" s="128" t="s">
        <v>342</v>
      </c>
      <c r="F157" s="149">
        <f>[1]Свод_расходов!D96</f>
        <v>0</v>
      </c>
    </row>
    <row r="158" spans="1:6" ht="15" x14ac:dyDescent="0.25">
      <c r="A158" s="146" t="s">
        <v>450</v>
      </c>
      <c r="B158" s="147" t="s">
        <v>459</v>
      </c>
      <c r="C158" s="147" t="s">
        <v>496</v>
      </c>
      <c r="D158" s="147"/>
      <c r="E158" s="148" t="s">
        <v>497</v>
      </c>
      <c r="F158" s="149">
        <f>F159</f>
        <v>6471258</v>
      </c>
    </row>
    <row r="159" spans="1:6" ht="15.75" thickBot="1" x14ac:dyDescent="0.3">
      <c r="A159" s="146" t="s">
        <v>450</v>
      </c>
      <c r="B159" s="147" t="s">
        <v>459</v>
      </c>
      <c r="C159" s="147" t="s">
        <v>496</v>
      </c>
      <c r="D159" s="147" t="s">
        <v>502</v>
      </c>
      <c r="E159" s="148" t="s">
        <v>510</v>
      </c>
      <c r="F159" s="151">
        <f>[1]Свод_расходов!D100</f>
        <v>6471258</v>
      </c>
    </row>
    <row r="160" spans="1:6" ht="21.75" hidden="1" customHeight="1" x14ac:dyDescent="0.25">
      <c r="A160" s="142"/>
      <c r="B160" s="143"/>
      <c r="C160" s="143"/>
      <c r="D160" s="143"/>
      <c r="E160" s="164" t="s">
        <v>319</v>
      </c>
      <c r="F160" s="165">
        <f>SUM(F161,F168)</f>
        <v>0</v>
      </c>
    </row>
    <row r="161" spans="1:6" ht="15.75" hidden="1" thickBot="1" x14ac:dyDescent="0.3">
      <c r="A161" s="146" t="s">
        <v>505</v>
      </c>
      <c r="B161" s="147"/>
      <c r="C161" s="147"/>
      <c r="D161" s="147"/>
      <c r="E161" s="150" t="s">
        <v>84</v>
      </c>
      <c r="F161" s="149">
        <f>SUM(F162,F165,)</f>
        <v>0</v>
      </c>
    </row>
    <row r="162" spans="1:6" ht="30.75" hidden="1" thickBot="1" x14ac:dyDescent="0.3">
      <c r="A162" s="146" t="s">
        <v>505</v>
      </c>
      <c r="B162" s="147" t="s">
        <v>405</v>
      </c>
      <c r="C162" s="147"/>
      <c r="D162" s="147"/>
      <c r="E162" s="150" t="s">
        <v>312</v>
      </c>
      <c r="F162" s="149">
        <f>F163</f>
        <v>0</v>
      </c>
    </row>
    <row r="163" spans="1:6" ht="15.75" hidden="1" thickBot="1" x14ac:dyDescent="0.3">
      <c r="A163" s="146" t="s">
        <v>505</v>
      </c>
      <c r="B163" s="147" t="s">
        <v>405</v>
      </c>
      <c r="C163" s="147" t="s">
        <v>511</v>
      </c>
      <c r="D163" s="147"/>
      <c r="E163" s="150" t="s">
        <v>512</v>
      </c>
      <c r="F163" s="149">
        <f>SUM(F164:F164)</f>
        <v>0</v>
      </c>
    </row>
    <row r="164" spans="1:6" ht="15.75" hidden="1" thickBot="1" x14ac:dyDescent="0.3">
      <c r="A164" s="146" t="s">
        <v>505</v>
      </c>
      <c r="B164" s="147" t="s">
        <v>405</v>
      </c>
      <c r="C164" s="147" t="s">
        <v>511</v>
      </c>
      <c r="D164" s="147" t="s">
        <v>500</v>
      </c>
      <c r="E164" s="150" t="s">
        <v>501</v>
      </c>
      <c r="F164" s="151">
        <f>[1]Свод_расходов!D58</f>
        <v>0</v>
      </c>
    </row>
    <row r="165" spans="1:6" ht="45.75" hidden="1" thickBot="1" x14ac:dyDescent="0.3">
      <c r="A165" s="146" t="s">
        <v>505</v>
      </c>
      <c r="B165" s="147" t="s">
        <v>410</v>
      </c>
      <c r="C165" s="147"/>
      <c r="D165" s="147"/>
      <c r="E165" s="161" t="s">
        <v>92</v>
      </c>
      <c r="F165" s="149">
        <f>F166</f>
        <v>0</v>
      </c>
    </row>
    <row r="166" spans="1:6" ht="30.75" hidden="1" thickBot="1" x14ac:dyDescent="0.3">
      <c r="A166" s="146" t="s">
        <v>505</v>
      </c>
      <c r="B166" s="147" t="s">
        <v>410</v>
      </c>
      <c r="C166" s="147" t="s">
        <v>503</v>
      </c>
      <c r="D166" s="147"/>
      <c r="E166" s="148" t="s">
        <v>504</v>
      </c>
      <c r="F166" s="149">
        <f>F167</f>
        <v>0</v>
      </c>
    </row>
    <row r="167" spans="1:6" ht="15.75" hidden="1" thickBot="1" x14ac:dyDescent="0.3">
      <c r="A167" s="146" t="s">
        <v>505</v>
      </c>
      <c r="B167" s="147" t="s">
        <v>410</v>
      </c>
      <c r="C167" s="147" t="s">
        <v>503</v>
      </c>
      <c r="D167" s="147" t="s">
        <v>403</v>
      </c>
      <c r="E167" s="148" t="s">
        <v>404</v>
      </c>
      <c r="F167" s="151">
        <f>[1]Свод_расходов!D63</f>
        <v>0</v>
      </c>
    </row>
    <row r="168" spans="1:6" ht="15.75" hidden="1" thickBot="1" x14ac:dyDescent="0.3">
      <c r="A168" s="146" t="s">
        <v>450</v>
      </c>
      <c r="B168" s="147"/>
      <c r="C168" s="147"/>
      <c r="D168" s="147"/>
      <c r="E168" s="150" t="s">
        <v>116</v>
      </c>
      <c r="F168" s="149">
        <f>F169</f>
        <v>0</v>
      </c>
    </row>
    <row r="169" spans="1:6" ht="15.75" hidden="1" thickBot="1" x14ac:dyDescent="0.3">
      <c r="A169" s="146" t="s">
        <v>450</v>
      </c>
      <c r="B169" s="147" t="s">
        <v>459</v>
      </c>
      <c r="C169" s="147"/>
      <c r="D169" s="147"/>
      <c r="E169" s="150" t="s">
        <v>126</v>
      </c>
      <c r="F169" s="149">
        <f>F170</f>
        <v>0</v>
      </c>
    </row>
    <row r="170" spans="1:6" ht="15.75" hidden="1" thickBot="1" x14ac:dyDescent="0.3">
      <c r="A170" s="146" t="s">
        <v>450</v>
      </c>
      <c r="B170" s="147" t="s">
        <v>459</v>
      </c>
      <c r="C170" s="147" t="s">
        <v>511</v>
      </c>
      <c r="D170" s="147"/>
      <c r="E170" s="150" t="s">
        <v>512</v>
      </c>
      <c r="F170" s="149">
        <f>F171</f>
        <v>0</v>
      </c>
    </row>
    <row r="171" spans="1:6" ht="15.75" hidden="1" thickBot="1" x14ac:dyDescent="0.3">
      <c r="A171" s="146" t="s">
        <v>450</v>
      </c>
      <c r="B171" s="147" t="s">
        <v>459</v>
      </c>
      <c r="C171" s="147" t="s">
        <v>511</v>
      </c>
      <c r="D171" s="147" t="s">
        <v>513</v>
      </c>
      <c r="E171" s="148" t="s">
        <v>514</v>
      </c>
      <c r="F171" s="151">
        <f>[1]Свод_расходов!D101</f>
        <v>0</v>
      </c>
    </row>
    <row r="172" spans="1:6" ht="15.75" thickBot="1" x14ac:dyDescent="0.3">
      <c r="A172" s="142"/>
      <c r="B172" s="143"/>
      <c r="C172" s="143"/>
      <c r="D172" s="143"/>
      <c r="E172" s="164" t="s">
        <v>320</v>
      </c>
      <c r="F172" s="145">
        <f>SUM(F173,F178,F197)</f>
        <v>48198344</v>
      </c>
    </row>
    <row r="173" spans="1:6" ht="15" x14ac:dyDescent="0.25">
      <c r="A173" s="146" t="s">
        <v>484</v>
      </c>
      <c r="B173" s="147"/>
      <c r="C173" s="147"/>
      <c r="D173" s="147"/>
      <c r="E173" s="148" t="s">
        <v>74</v>
      </c>
      <c r="F173" s="151">
        <f>F174</f>
        <v>26755714</v>
      </c>
    </row>
    <row r="174" spans="1:6" ht="30" x14ac:dyDescent="0.25">
      <c r="A174" s="146" t="s">
        <v>484</v>
      </c>
      <c r="B174" s="147" t="s">
        <v>495</v>
      </c>
      <c r="C174" s="147"/>
      <c r="D174" s="147"/>
      <c r="E174" s="150" t="s">
        <v>80</v>
      </c>
      <c r="F174" s="151">
        <f>F175</f>
        <v>26755714</v>
      </c>
    </row>
    <row r="175" spans="1:6" ht="15" x14ac:dyDescent="0.25">
      <c r="A175" s="146" t="s">
        <v>484</v>
      </c>
      <c r="B175" s="147" t="s">
        <v>495</v>
      </c>
      <c r="C175" s="147" t="s">
        <v>496</v>
      </c>
      <c r="D175" s="147"/>
      <c r="E175" s="150" t="s">
        <v>497</v>
      </c>
      <c r="F175" s="151">
        <f>F177+F176</f>
        <v>26755714</v>
      </c>
    </row>
    <row r="176" spans="1:6" ht="30" x14ac:dyDescent="0.25">
      <c r="A176" s="146" t="s">
        <v>484</v>
      </c>
      <c r="B176" s="147" t="s">
        <v>495</v>
      </c>
      <c r="C176" s="147" t="s">
        <v>496</v>
      </c>
      <c r="D176" s="147" t="s">
        <v>498</v>
      </c>
      <c r="E176" s="150" t="s">
        <v>515</v>
      </c>
      <c r="F176" s="151">
        <f>[1]Свод_расходов!D42</f>
        <v>9819680</v>
      </c>
    </row>
    <row r="177" spans="1:6" ht="30" x14ac:dyDescent="0.25">
      <c r="A177" s="146" t="s">
        <v>484</v>
      </c>
      <c r="B177" s="147" t="s">
        <v>495</v>
      </c>
      <c r="C177" s="147" t="s">
        <v>496</v>
      </c>
      <c r="D177" s="147" t="s">
        <v>498</v>
      </c>
      <c r="E177" s="150" t="s">
        <v>516</v>
      </c>
      <c r="F177" s="151">
        <f>[1]Свод_расходов!D43</f>
        <v>16936034</v>
      </c>
    </row>
    <row r="178" spans="1:6" ht="15" x14ac:dyDescent="0.25">
      <c r="A178" s="146" t="s">
        <v>505</v>
      </c>
      <c r="B178" s="147"/>
      <c r="C178" s="147"/>
      <c r="D178" s="147"/>
      <c r="E178" s="150" t="s">
        <v>84</v>
      </c>
      <c r="F178" s="151">
        <f>SUM(F179,F184,F187,F194,)</f>
        <v>19035252</v>
      </c>
    </row>
    <row r="179" spans="1:6" ht="15" x14ac:dyDescent="0.25">
      <c r="A179" s="146" t="s">
        <v>505</v>
      </c>
      <c r="B179" s="147" t="s">
        <v>425</v>
      </c>
      <c r="C179" s="147"/>
      <c r="D179" s="147"/>
      <c r="E179" s="150" t="s">
        <v>86</v>
      </c>
      <c r="F179" s="151">
        <f>F180</f>
        <v>13552789</v>
      </c>
    </row>
    <row r="180" spans="1:6" ht="15" x14ac:dyDescent="0.25">
      <c r="A180" s="146" t="s">
        <v>505</v>
      </c>
      <c r="B180" s="147" t="s">
        <v>425</v>
      </c>
      <c r="C180" s="147" t="s">
        <v>517</v>
      </c>
      <c r="D180" s="147"/>
      <c r="E180" s="150" t="s">
        <v>518</v>
      </c>
      <c r="F180" s="151">
        <f>SUM(F181:F183)</f>
        <v>13552789</v>
      </c>
    </row>
    <row r="181" spans="1:6" ht="15" x14ac:dyDescent="0.25">
      <c r="A181" s="146" t="s">
        <v>505</v>
      </c>
      <c r="B181" s="147" t="s">
        <v>425</v>
      </c>
      <c r="C181" s="147" t="s">
        <v>517</v>
      </c>
      <c r="D181" s="147" t="s">
        <v>519</v>
      </c>
      <c r="E181" s="150" t="s">
        <v>520</v>
      </c>
      <c r="F181" s="151">
        <f>[1]Свод_расходов!D50</f>
        <v>3831390</v>
      </c>
    </row>
    <row r="182" spans="1:6" ht="15" x14ac:dyDescent="0.25">
      <c r="A182" s="146" t="s">
        <v>505</v>
      </c>
      <c r="B182" s="147" t="s">
        <v>425</v>
      </c>
      <c r="C182" s="147" t="s">
        <v>517</v>
      </c>
      <c r="D182" s="147" t="s">
        <v>521</v>
      </c>
      <c r="E182" s="150" t="s">
        <v>522</v>
      </c>
      <c r="F182" s="151">
        <f>[1]Свод_расходов!D51</f>
        <v>1856713</v>
      </c>
    </row>
    <row r="183" spans="1:6" ht="15" x14ac:dyDescent="0.25">
      <c r="A183" s="146" t="s">
        <v>505</v>
      </c>
      <c r="B183" s="147" t="s">
        <v>425</v>
      </c>
      <c r="C183" s="147" t="s">
        <v>517</v>
      </c>
      <c r="D183" s="147" t="s">
        <v>523</v>
      </c>
      <c r="E183" s="150" t="s">
        <v>524</v>
      </c>
      <c r="F183" s="151">
        <f>[1]Свод_расходов!D52+[1]Свод_расходов!D53</f>
        <v>7864686</v>
      </c>
    </row>
    <row r="184" spans="1:6" ht="15" x14ac:dyDescent="0.25">
      <c r="A184" s="146" t="s">
        <v>505</v>
      </c>
      <c r="B184" s="147" t="s">
        <v>396</v>
      </c>
      <c r="C184" s="147"/>
      <c r="D184" s="147"/>
      <c r="E184" s="150" t="s">
        <v>88</v>
      </c>
      <c r="F184" s="151">
        <f>F185</f>
        <v>142970</v>
      </c>
    </row>
    <row r="185" spans="1:6" ht="15" x14ac:dyDescent="0.25">
      <c r="A185" s="146" t="s">
        <v>505</v>
      </c>
      <c r="B185" s="147" t="s">
        <v>396</v>
      </c>
      <c r="C185" s="147" t="s">
        <v>525</v>
      </c>
      <c r="D185" s="147"/>
      <c r="E185" s="150" t="s">
        <v>526</v>
      </c>
      <c r="F185" s="151">
        <f>F186</f>
        <v>142970</v>
      </c>
    </row>
    <row r="186" spans="1:6" ht="15" x14ac:dyDescent="0.25">
      <c r="A186" s="146" t="s">
        <v>505</v>
      </c>
      <c r="B186" s="147" t="s">
        <v>396</v>
      </c>
      <c r="C186" s="147" t="s">
        <v>525</v>
      </c>
      <c r="D186" s="147" t="s">
        <v>527</v>
      </c>
      <c r="E186" s="150" t="s">
        <v>528</v>
      </c>
      <c r="F186" s="151">
        <f>[1]Свод_расходов!D55</f>
        <v>142970</v>
      </c>
    </row>
    <row r="187" spans="1:6" ht="30" x14ac:dyDescent="0.25">
      <c r="A187" s="146" t="s">
        <v>505</v>
      </c>
      <c r="B187" s="147" t="s">
        <v>405</v>
      </c>
      <c r="C187" s="147"/>
      <c r="D187" s="147"/>
      <c r="E187" s="150" t="s">
        <v>312</v>
      </c>
      <c r="F187" s="149">
        <f>F188+F192+F190</f>
        <v>4153445</v>
      </c>
    </row>
    <row r="188" spans="1:6" ht="15" x14ac:dyDescent="0.25">
      <c r="A188" s="146" t="s">
        <v>505</v>
      </c>
      <c r="B188" s="147" t="s">
        <v>405</v>
      </c>
      <c r="C188" s="147" t="s">
        <v>511</v>
      </c>
      <c r="D188" s="147"/>
      <c r="E188" s="150" t="s">
        <v>512</v>
      </c>
      <c r="F188" s="151">
        <f>F189</f>
        <v>122997</v>
      </c>
    </row>
    <row r="189" spans="1:6" ht="15" x14ac:dyDescent="0.25">
      <c r="A189" s="146" t="s">
        <v>505</v>
      </c>
      <c r="B189" s="147" t="s">
        <v>405</v>
      </c>
      <c r="C189" s="147" t="s">
        <v>511</v>
      </c>
      <c r="D189" s="147" t="s">
        <v>513</v>
      </c>
      <c r="E189" s="150" t="s">
        <v>514</v>
      </c>
      <c r="F189" s="151">
        <f>[1]Свод_расходов!D60</f>
        <v>122997</v>
      </c>
    </row>
    <row r="190" spans="1:6" ht="15" x14ac:dyDescent="0.25">
      <c r="A190" s="146" t="s">
        <v>505</v>
      </c>
      <c r="B190" s="147" t="s">
        <v>405</v>
      </c>
      <c r="C190" s="147" t="s">
        <v>525</v>
      </c>
      <c r="D190" s="147"/>
      <c r="E190" s="150" t="s">
        <v>526</v>
      </c>
      <c r="F190" s="151">
        <f>F191</f>
        <v>3416852</v>
      </c>
    </row>
    <row r="191" spans="1:6" ht="15" x14ac:dyDescent="0.25">
      <c r="A191" s="146" t="s">
        <v>505</v>
      </c>
      <c r="B191" s="147" t="s">
        <v>405</v>
      </c>
      <c r="C191" s="133">
        <v>434</v>
      </c>
      <c r="D191" s="133">
        <v>317</v>
      </c>
      <c r="E191" s="148" t="s">
        <v>318</v>
      </c>
      <c r="F191" s="151">
        <f>[1]Свод_расходов!D61</f>
        <v>3416852</v>
      </c>
    </row>
    <row r="192" spans="1:6" ht="15" x14ac:dyDescent="0.25">
      <c r="A192" s="146" t="s">
        <v>505</v>
      </c>
      <c r="B192" s="147" t="s">
        <v>405</v>
      </c>
      <c r="C192" s="147" t="s">
        <v>421</v>
      </c>
      <c r="D192" s="147"/>
      <c r="E192" s="148" t="s">
        <v>422</v>
      </c>
      <c r="F192" s="151">
        <f>F193</f>
        <v>613596</v>
      </c>
    </row>
    <row r="193" spans="1:6" ht="15" x14ac:dyDescent="0.25">
      <c r="A193" s="146" t="s">
        <v>505</v>
      </c>
      <c r="B193" s="147" t="s">
        <v>405</v>
      </c>
      <c r="C193" s="147" t="s">
        <v>421</v>
      </c>
      <c r="D193" s="147" t="s">
        <v>403</v>
      </c>
      <c r="E193" s="150" t="s">
        <v>501</v>
      </c>
      <c r="F193" s="151">
        <f>[1]Свод_расходов!D59</f>
        <v>613596</v>
      </c>
    </row>
    <row r="194" spans="1:6" ht="45" x14ac:dyDescent="0.25">
      <c r="A194" s="146" t="s">
        <v>505</v>
      </c>
      <c r="B194" s="147" t="s">
        <v>410</v>
      </c>
      <c r="C194" s="147"/>
      <c r="D194" s="147"/>
      <c r="E194" s="161" t="s">
        <v>92</v>
      </c>
      <c r="F194" s="149">
        <f>F195</f>
        <v>1186048</v>
      </c>
    </row>
    <row r="195" spans="1:6" ht="30" x14ac:dyDescent="0.25">
      <c r="A195" s="146" t="s">
        <v>505</v>
      </c>
      <c r="B195" s="147" t="s">
        <v>410</v>
      </c>
      <c r="C195" s="147" t="s">
        <v>503</v>
      </c>
      <c r="D195" s="147"/>
      <c r="E195" s="148" t="s">
        <v>504</v>
      </c>
      <c r="F195" s="149">
        <f>F196</f>
        <v>1186048</v>
      </c>
    </row>
    <row r="196" spans="1:6" ht="15" x14ac:dyDescent="0.25">
      <c r="A196" s="146" t="s">
        <v>505</v>
      </c>
      <c r="B196" s="147" t="s">
        <v>410</v>
      </c>
      <c r="C196" s="147" t="s">
        <v>503</v>
      </c>
      <c r="D196" s="147" t="s">
        <v>403</v>
      </c>
      <c r="E196" s="148" t="s">
        <v>404</v>
      </c>
      <c r="F196" s="151">
        <f>[1]Свод_расходов!D64</f>
        <v>1186048</v>
      </c>
    </row>
    <row r="197" spans="1:6" ht="15" x14ac:dyDescent="0.25">
      <c r="A197" s="146" t="s">
        <v>450</v>
      </c>
      <c r="B197" s="147"/>
      <c r="C197" s="147"/>
      <c r="D197" s="147"/>
      <c r="E197" s="150" t="s">
        <v>116</v>
      </c>
      <c r="F197" s="149">
        <f>F198</f>
        <v>2407378</v>
      </c>
    </row>
    <row r="198" spans="1:6" ht="15" x14ac:dyDescent="0.25">
      <c r="A198" s="146" t="s">
        <v>450</v>
      </c>
      <c r="B198" s="147" t="s">
        <v>459</v>
      </c>
      <c r="C198" s="147"/>
      <c r="D198" s="147"/>
      <c r="E198" s="150" t="s">
        <v>126</v>
      </c>
      <c r="F198" s="149">
        <f>F199</f>
        <v>2407378</v>
      </c>
    </row>
    <row r="199" spans="1:6" ht="15" x14ac:dyDescent="0.25">
      <c r="A199" s="146" t="s">
        <v>450</v>
      </c>
      <c r="B199" s="147" t="s">
        <v>459</v>
      </c>
      <c r="C199" s="147" t="s">
        <v>525</v>
      </c>
      <c r="D199" s="147"/>
      <c r="E199" s="150" t="s">
        <v>526</v>
      </c>
      <c r="F199" s="149">
        <f>F200</f>
        <v>2407378</v>
      </c>
    </row>
    <row r="200" spans="1:6" ht="15.75" thickBot="1" x14ac:dyDescent="0.3">
      <c r="A200" s="146" t="s">
        <v>450</v>
      </c>
      <c r="B200" s="147" t="s">
        <v>459</v>
      </c>
      <c r="C200" s="147" t="s">
        <v>525</v>
      </c>
      <c r="D200" s="147" t="s">
        <v>527</v>
      </c>
      <c r="E200" s="150" t="s">
        <v>529</v>
      </c>
      <c r="F200" s="151">
        <f>[1]Свод_расходов!D102</f>
        <v>2407378</v>
      </c>
    </row>
    <row r="201" spans="1:6" ht="15.75" thickBot="1" x14ac:dyDescent="0.3">
      <c r="A201" s="142"/>
      <c r="B201" s="143"/>
      <c r="C201" s="143"/>
      <c r="D201" s="143"/>
      <c r="E201" s="164" t="s">
        <v>261</v>
      </c>
      <c r="F201" s="145">
        <f>SUM(F202,F206)</f>
        <v>33438777</v>
      </c>
    </row>
    <row r="202" spans="1:6" ht="15" x14ac:dyDescent="0.25">
      <c r="A202" s="146" t="s">
        <v>395</v>
      </c>
      <c r="B202" s="147"/>
      <c r="C202" s="147"/>
      <c r="D202" s="147"/>
      <c r="E202" s="148" t="s">
        <v>48</v>
      </c>
      <c r="F202" s="149">
        <f>F203</f>
        <v>1669931</v>
      </c>
    </row>
    <row r="203" spans="1:6" ht="15" x14ac:dyDescent="0.25">
      <c r="A203" s="146" t="s">
        <v>395</v>
      </c>
      <c r="B203" s="147" t="s">
        <v>410</v>
      </c>
      <c r="C203" s="147"/>
      <c r="D203" s="147"/>
      <c r="E203" s="150" t="s">
        <v>54</v>
      </c>
      <c r="F203" s="149">
        <f>F204</f>
        <v>1669931</v>
      </c>
    </row>
    <row r="204" spans="1:6" ht="30" x14ac:dyDescent="0.25">
      <c r="A204" s="146" t="s">
        <v>395</v>
      </c>
      <c r="B204" s="147" t="s">
        <v>410</v>
      </c>
      <c r="C204" s="147" t="s">
        <v>503</v>
      </c>
      <c r="D204" s="147"/>
      <c r="E204" s="148" t="s">
        <v>504</v>
      </c>
      <c r="F204" s="149">
        <f>F205</f>
        <v>1669931</v>
      </c>
    </row>
    <row r="205" spans="1:6" ht="15" x14ac:dyDescent="0.25">
      <c r="A205" s="146" t="s">
        <v>395</v>
      </c>
      <c r="B205" s="147" t="s">
        <v>410</v>
      </c>
      <c r="C205" s="147" t="s">
        <v>503</v>
      </c>
      <c r="D205" s="147" t="s">
        <v>403</v>
      </c>
      <c r="E205" s="148" t="s">
        <v>404</v>
      </c>
      <c r="F205" s="151">
        <f>[1]Свод_расходов!D7</f>
        <v>1669931</v>
      </c>
    </row>
    <row r="206" spans="1:6" ht="15" x14ac:dyDescent="0.25">
      <c r="A206" s="146" t="s">
        <v>450</v>
      </c>
      <c r="B206" s="152"/>
      <c r="C206" s="152"/>
      <c r="D206" s="152"/>
      <c r="E206" s="159" t="s">
        <v>116</v>
      </c>
      <c r="F206" s="163">
        <f>F207+F210</f>
        <v>31768846</v>
      </c>
    </row>
    <row r="207" spans="1:6" ht="15" x14ac:dyDescent="0.25">
      <c r="A207" s="146" t="s">
        <v>450</v>
      </c>
      <c r="B207" s="147" t="s">
        <v>459</v>
      </c>
      <c r="C207" s="147"/>
      <c r="D207" s="147"/>
      <c r="E207" s="159" t="s">
        <v>126</v>
      </c>
      <c r="F207" s="163">
        <f>F208</f>
        <v>31768846</v>
      </c>
    </row>
    <row r="208" spans="1:6" ht="15" x14ac:dyDescent="0.25">
      <c r="A208" s="146" t="s">
        <v>450</v>
      </c>
      <c r="B208" s="147" t="s">
        <v>459</v>
      </c>
      <c r="C208" s="153">
        <v>515</v>
      </c>
      <c r="D208" s="147"/>
      <c r="E208" s="148" t="s">
        <v>422</v>
      </c>
      <c r="F208" s="149">
        <f>F209</f>
        <v>31768846</v>
      </c>
    </row>
    <row r="209" spans="1:6" ht="15.75" thickBot="1" x14ac:dyDescent="0.3">
      <c r="A209" s="146" t="s">
        <v>450</v>
      </c>
      <c r="B209" s="147" t="s">
        <v>459</v>
      </c>
      <c r="C209" s="153">
        <v>515</v>
      </c>
      <c r="D209" s="147" t="s">
        <v>403</v>
      </c>
      <c r="E209" s="150" t="s">
        <v>404</v>
      </c>
      <c r="F209" s="151">
        <f>[1]Свод_расходов!D95+[1]Свод_расходов!D106</f>
        <v>31768846</v>
      </c>
    </row>
    <row r="210" spans="1:6" ht="15.75" hidden="1" thickBot="1" x14ac:dyDescent="0.3">
      <c r="A210" s="146" t="s">
        <v>450</v>
      </c>
      <c r="B210" s="147" t="s">
        <v>460</v>
      </c>
      <c r="C210" s="147"/>
      <c r="D210" s="147"/>
      <c r="E210" s="150" t="s">
        <v>128</v>
      </c>
      <c r="F210" s="149">
        <f>F211</f>
        <v>0</v>
      </c>
    </row>
    <row r="211" spans="1:6" ht="15.75" hidden="1" thickBot="1" x14ac:dyDescent="0.3">
      <c r="A211" s="146" t="s">
        <v>450</v>
      </c>
      <c r="B211" s="147" t="s">
        <v>460</v>
      </c>
      <c r="C211" s="147" t="s">
        <v>461</v>
      </c>
      <c r="D211" s="147"/>
      <c r="E211" s="148" t="s">
        <v>462</v>
      </c>
      <c r="F211" s="149">
        <f>F212</f>
        <v>0</v>
      </c>
    </row>
    <row r="212" spans="1:6" ht="15.75" hidden="1" thickBot="1" x14ac:dyDescent="0.3">
      <c r="A212" s="146" t="s">
        <v>450</v>
      </c>
      <c r="B212" s="147" t="s">
        <v>460</v>
      </c>
      <c r="C212" s="147" t="s">
        <v>461</v>
      </c>
      <c r="D212" s="147" t="s">
        <v>463</v>
      </c>
      <c r="E212" s="160" t="s">
        <v>530</v>
      </c>
      <c r="F212" s="151"/>
    </row>
    <row r="213" spans="1:6" ht="15.75" thickBot="1" x14ac:dyDescent="0.3">
      <c r="A213" s="166"/>
      <c r="B213" s="167"/>
      <c r="C213" s="167"/>
      <c r="D213" s="167"/>
      <c r="E213" s="168" t="s">
        <v>282</v>
      </c>
      <c r="F213" s="145">
        <f>SUM(F214,F218)</f>
        <v>12885917</v>
      </c>
    </row>
    <row r="214" spans="1:6" ht="15" x14ac:dyDescent="0.25">
      <c r="A214" s="146" t="s">
        <v>420</v>
      </c>
      <c r="B214" s="147"/>
      <c r="C214" s="147"/>
      <c r="D214" s="147"/>
      <c r="E214" s="169" t="s">
        <v>68</v>
      </c>
      <c r="F214" s="162">
        <f>F215</f>
        <v>11990717</v>
      </c>
    </row>
    <row r="215" spans="1:6" ht="15" x14ac:dyDescent="0.25">
      <c r="A215" s="146" t="s">
        <v>420</v>
      </c>
      <c r="B215" s="147" t="s">
        <v>425</v>
      </c>
      <c r="C215" s="147"/>
      <c r="D215" s="147"/>
      <c r="E215" s="150" t="s">
        <v>72</v>
      </c>
      <c r="F215" s="149">
        <f>F216</f>
        <v>11990717</v>
      </c>
    </row>
    <row r="216" spans="1:6" ht="15" x14ac:dyDescent="0.25">
      <c r="A216" s="146" t="s">
        <v>420</v>
      </c>
      <c r="B216" s="147" t="s">
        <v>425</v>
      </c>
      <c r="C216" s="147" t="s">
        <v>421</v>
      </c>
      <c r="D216" s="147"/>
      <c r="E216" s="148" t="s">
        <v>422</v>
      </c>
      <c r="F216" s="149">
        <f>F217</f>
        <v>11990717</v>
      </c>
    </row>
    <row r="217" spans="1:6" ht="15" x14ac:dyDescent="0.25">
      <c r="A217" s="146" t="s">
        <v>420</v>
      </c>
      <c r="B217" s="147" t="s">
        <v>425</v>
      </c>
      <c r="C217" s="147" t="s">
        <v>421</v>
      </c>
      <c r="D217" s="147" t="s">
        <v>426</v>
      </c>
      <c r="E217" s="150" t="s">
        <v>427</v>
      </c>
      <c r="F217" s="151">
        <f>[1]Свод_расходов!D30</f>
        <v>11990717</v>
      </c>
    </row>
    <row r="218" spans="1:6" ht="15" x14ac:dyDescent="0.25">
      <c r="A218" s="146" t="s">
        <v>450</v>
      </c>
      <c r="B218" s="147"/>
      <c r="C218" s="147"/>
      <c r="D218" s="147"/>
      <c r="E218" s="159" t="s">
        <v>116</v>
      </c>
      <c r="F218" s="163">
        <f>F219</f>
        <v>895200</v>
      </c>
    </row>
    <row r="219" spans="1:6" ht="15" x14ac:dyDescent="0.25">
      <c r="A219" s="146" t="s">
        <v>450</v>
      </c>
      <c r="B219" s="147" t="s">
        <v>459</v>
      </c>
      <c r="C219" s="147"/>
      <c r="D219" s="147"/>
      <c r="E219" s="159" t="s">
        <v>126</v>
      </c>
      <c r="F219" s="163">
        <f>F220</f>
        <v>895200</v>
      </c>
    </row>
    <row r="220" spans="1:6" ht="15" x14ac:dyDescent="0.25">
      <c r="A220" s="146" t="s">
        <v>450</v>
      </c>
      <c r="B220" s="147" t="s">
        <v>459</v>
      </c>
      <c r="C220" s="147" t="s">
        <v>421</v>
      </c>
      <c r="D220" s="147"/>
      <c r="E220" s="150" t="s">
        <v>427</v>
      </c>
      <c r="F220" s="149">
        <f>F221</f>
        <v>895200</v>
      </c>
    </row>
    <row r="221" spans="1:6" ht="15.75" thickBot="1" x14ac:dyDescent="0.3">
      <c r="A221" s="146" t="s">
        <v>450</v>
      </c>
      <c r="B221" s="147" t="s">
        <v>459</v>
      </c>
      <c r="C221" s="147" t="s">
        <v>421</v>
      </c>
      <c r="D221" s="147" t="s">
        <v>426</v>
      </c>
      <c r="E221" s="148" t="s">
        <v>404</v>
      </c>
      <c r="F221" s="151">
        <f>[1]Свод_расходов!D107</f>
        <v>895200</v>
      </c>
    </row>
    <row r="222" spans="1:6" ht="15.75" thickBot="1" x14ac:dyDescent="0.3">
      <c r="A222" s="142"/>
      <c r="B222" s="143"/>
      <c r="C222" s="143"/>
      <c r="D222" s="143"/>
      <c r="E222" s="164" t="s">
        <v>531</v>
      </c>
      <c r="F222" s="145">
        <f>SUM(F223,F227)</f>
        <v>1775207</v>
      </c>
    </row>
    <row r="223" spans="1:6" ht="15" x14ac:dyDescent="0.25">
      <c r="A223" s="146" t="s">
        <v>428</v>
      </c>
      <c r="B223" s="147"/>
      <c r="C223" s="147"/>
      <c r="D223" s="147"/>
      <c r="E223" s="150" t="s">
        <v>94</v>
      </c>
      <c r="F223" s="149">
        <f>F224</f>
        <v>1733207</v>
      </c>
    </row>
    <row r="224" spans="1:6" ht="15" x14ac:dyDescent="0.25">
      <c r="A224" s="146" t="s">
        <v>428</v>
      </c>
      <c r="B224" s="147" t="s">
        <v>395</v>
      </c>
      <c r="C224" s="147"/>
      <c r="D224" s="147"/>
      <c r="E224" s="150" t="s">
        <v>96</v>
      </c>
      <c r="F224" s="149">
        <f>F225</f>
        <v>1733207</v>
      </c>
    </row>
    <row r="225" spans="1:6" ht="15" x14ac:dyDescent="0.25">
      <c r="A225" s="146" t="s">
        <v>428</v>
      </c>
      <c r="B225" s="147" t="s">
        <v>395</v>
      </c>
      <c r="C225" s="147" t="s">
        <v>532</v>
      </c>
      <c r="D225" s="147"/>
      <c r="E225" s="148" t="s">
        <v>533</v>
      </c>
      <c r="F225" s="149">
        <f>F226</f>
        <v>1733207</v>
      </c>
    </row>
    <row r="226" spans="1:6" ht="15" x14ac:dyDescent="0.25">
      <c r="A226" s="146" t="s">
        <v>428</v>
      </c>
      <c r="B226" s="147" t="s">
        <v>395</v>
      </c>
      <c r="C226" s="147" t="s">
        <v>532</v>
      </c>
      <c r="D226" s="147" t="s">
        <v>403</v>
      </c>
      <c r="E226" s="148" t="s">
        <v>404</v>
      </c>
      <c r="F226" s="151">
        <f>[1]Свод_расходов!D67</f>
        <v>1733207</v>
      </c>
    </row>
    <row r="227" spans="1:6" ht="15" x14ac:dyDescent="0.25">
      <c r="A227" s="146" t="s">
        <v>450</v>
      </c>
      <c r="B227" s="147"/>
      <c r="C227" s="147"/>
      <c r="D227" s="147"/>
      <c r="E227" s="159" t="s">
        <v>116</v>
      </c>
      <c r="F227" s="163">
        <f>F228</f>
        <v>42000</v>
      </c>
    </row>
    <row r="228" spans="1:6" ht="15" x14ac:dyDescent="0.25">
      <c r="A228" s="146" t="s">
        <v>450</v>
      </c>
      <c r="B228" s="147" t="s">
        <v>459</v>
      </c>
      <c r="C228" s="147"/>
      <c r="D228" s="147"/>
      <c r="E228" s="159" t="s">
        <v>126</v>
      </c>
      <c r="F228" s="163">
        <f>F229</f>
        <v>42000</v>
      </c>
    </row>
    <row r="229" spans="1:6" ht="15" x14ac:dyDescent="0.25">
      <c r="A229" s="146" t="s">
        <v>450</v>
      </c>
      <c r="B229" s="147" t="s">
        <v>459</v>
      </c>
      <c r="C229" s="147" t="s">
        <v>532</v>
      </c>
      <c r="D229" s="147"/>
      <c r="E229" s="148" t="s">
        <v>533</v>
      </c>
      <c r="F229" s="149">
        <f>F230</f>
        <v>42000</v>
      </c>
    </row>
    <row r="230" spans="1:6" ht="15.75" thickBot="1" x14ac:dyDescent="0.3">
      <c r="A230" s="146" t="s">
        <v>450</v>
      </c>
      <c r="B230" s="147" t="s">
        <v>459</v>
      </c>
      <c r="C230" s="147" t="s">
        <v>532</v>
      </c>
      <c r="D230" s="147" t="s">
        <v>403</v>
      </c>
      <c r="E230" s="148" t="s">
        <v>404</v>
      </c>
      <c r="F230" s="151">
        <f>[1]Свод_расходов!D103</f>
        <v>42000</v>
      </c>
    </row>
    <row r="231" spans="1:6" ht="15.75" thickBot="1" x14ac:dyDescent="0.3">
      <c r="A231" s="166"/>
      <c r="B231" s="167"/>
      <c r="C231" s="167"/>
      <c r="D231" s="167"/>
      <c r="E231" s="170" t="s">
        <v>326</v>
      </c>
      <c r="F231" s="157">
        <f>SUM(F232,F236)</f>
        <v>8589397</v>
      </c>
    </row>
    <row r="232" spans="1:6" ht="15" x14ac:dyDescent="0.25">
      <c r="A232" s="146" t="s">
        <v>534</v>
      </c>
      <c r="B232" s="147"/>
      <c r="C232" s="147"/>
      <c r="D232" s="147"/>
      <c r="E232" s="150" t="s">
        <v>100</v>
      </c>
      <c r="F232" s="149">
        <f>F233</f>
        <v>4589397</v>
      </c>
    </row>
    <row r="233" spans="1:6" ht="30" x14ac:dyDescent="0.25">
      <c r="A233" s="146" t="s">
        <v>534</v>
      </c>
      <c r="B233" s="147" t="s">
        <v>410</v>
      </c>
      <c r="C233" s="147"/>
      <c r="D233" s="147"/>
      <c r="E233" s="150" t="s">
        <v>102</v>
      </c>
      <c r="F233" s="149">
        <f>F234</f>
        <v>4589397</v>
      </c>
    </row>
    <row r="234" spans="1:6" ht="15" x14ac:dyDescent="0.25">
      <c r="A234" s="146" t="s">
        <v>534</v>
      </c>
      <c r="B234" s="147" t="s">
        <v>410</v>
      </c>
      <c r="C234" s="147" t="s">
        <v>535</v>
      </c>
      <c r="D234" s="147"/>
      <c r="E234" s="150" t="s">
        <v>536</v>
      </c>
      <c r="F234" s="149">
        <f>F235</f>
        <v>4589397</v>
      </c>
    </row>
    <row r="235" spans="1:6" ht="15" x14ac:dyDescent="0.25">
      <c r="A235" s="146" t="s">
        <v>534</v>
      </c>
      <c r="B235" s="147" t="s">
        <v>410</v>
      </c>
      <c r="C235" s="147" t="s">
        <v>535</v>
      </c>
      <c r="D235" s="147" t="s">
        <v>446</v>
      </c>
      <c r="E235" s="150" t="s">
        <v>537</v>
      </c>
      <c r="F235" s="151">
        <f>[1]Свод_расходов!D72</f>
        <v>4589397</v>
      </c>
    </row>
    <row r="236" spans="1:6" ht="15" x14ac:dyDescent="0.25">
      <c r="A236" s="146" t="s">
        <v>450</v>
      </c>
      <c r="B236" s="147"/>
      <c r="C236" s="147"/>
      <c r="D236" s="147"/>
      <c r="E236" s="159" t="s">
        <v>116</v>
      </c>
      <c r="F236" s="163">
        <f>F237</f>
        <v>4000000</v>
      </c>
    </row>
    <row r="237" spans="1:6" ht="15" x14ac:dyDescent="0.25">
      <c r="A237" s="146" t="s">
        <v>450</v>
      </c>
      <c r="B237" s="147" t="s">
        <v>459</v>
      </c>
      <c r="C237" s="147"/>
      <c r="D237" s="147"/>
      <c r="E237" s="159" t="s">
        <v>126</v>
      </c>
      <c r="F237" s="163">
        <f>F238</f>
        <v>4000000</v>
      </c>
    </row>
    <row r="238" spans="1:6" ht="15" x14ac:dyDescent="0.25">
      <c r="A238" s="146" t="s">
        <v>450</v>
      </c>
      <c r="B238" s="147" t="s">
        <v>459</v>
      </c>
      <c r="C238" s="147" t="s">
        <v>535</v>
      </c>
      <c r="D238" s="147"/>
      <c r="E238" s="150" t="s">
        <v>536</v>
      </c>
      <c r="F238" s="149">
        <f>F239</f>
        <v>4000000</v>
      </c>
    </row>
    <row r="239" spans="1:6" ht="15.75" thickBot="1" x14ac:dyDescent="0.3">
      <c r="A239" s="146" t="s">
        <v>450</v>
      </c>
      <c r="B239" s="147" t="s">
        <v>459</v>
      </c>
      <c r="C239" s="147" t="s">
        <v>535</v>
      </c>
      <c r="D239" s="147" t="s">
        <v>446</v>
      </c>
      <c r="E239" s="150" t="s">
        <v>537</v>
      </c>
      <c r="F239" s="151">
        <f>[1]Свод_расходов!D104</f>
        <v>4000000</v>
      </c>
    </row>
    <row r="240" spans="1:6" ht="15.75" thickBot="1" x14ac:dyDescent="0.3">
      <c r="A240" s="142"/>
      <c r="B240" s="143"/>
      <c r="C240" s="143"/>
      <c r="D240" s="143"/>
      <c r="E240" s="164" t="s">
        <v>328</v>
      </c>
      <c r="F240" s="145">
        <f>SUM(F241,F245)</f>
        <v>2653597</v>
      </c>
    </row>
    <row r="241" spans="1:6" ht="15" x14ac:dyDescent="0.25">
      <c r="A241" s="146" t="s">
        <v>434</v>
      </c>
      <c r="B241" s="147"/>
      <c r="C241" s="147"/>
      <c r="D241" s="147"/>
      <c r="E241" s="150" t="s">
        <v>104</v>
      </c>
      <c r="F241" s="149">
        <f>SUM(F242,)</f>
        <v>2440405</v>
      </c>
    </row>
    <row r="242" spans="1:6" ht="15" x14ac:dyDescent="0.25">
      <c r="A242" s="146" t="s">
        <v>434</v>
      </c>
      <c r="B242" s="147" t="s">
        <v>396</v>
      </c>
      <c r="C242" s="147"/>
      <c r="D242" s="147"/>
      <c r="E242" s="150" t="s">
        <v>106</v>
      </c>
      <c r="F242" s="149">
        <f>F243</f>
        <v>2440405</v>
      </c>
    </row>
    <row r="243" spans="1:6" ht="15" x14ac:dyDescent="0.25">
      <c r="A243" s="146" t="s">
        <v>434</v>
      </c>
      <c r="B243" s="147" t="s">
        <v>396</v>
      </c>
      <c r="C243" s="147" t="s">
        <v>538</v>
      </c>
      <c r="D243" s="147"/>
      <c r="E243" s="150" t="s">
        <v>539</v>
      </c>
      <c r="F243" s="149">
        <f>F244</f>
        <v>2440405</v>
      </c>
    </row>
    <row r="244" spans="1:6" ht="15" x14ac:dyDescent="0.25">
      <c r="A244" s="146" t="s">
        <v>434</v>
      </c>
      <c r="B244" s="147" t="s">
        <v>396</v>
      </c>
      <c r="C244" s="147" t="s">
        <v>538</v>
      </c>
      <c r="D244" s="147" t="s">
        <v>540</v>
      </c>
      <c r="E244" s="150" t="s">
        <v>541</v>
      </c>
      <c r="F244" s="151">
        <f>[1]Свод_расходов!D75</f>
        <v>2440405</v>
      </c>
    </row>
    <row r="245" spans="1:6" ht="15" x14ac:dyDescent="0.25">
      <c r="A245" s="146" t="s">
        <v>450</v>
      </c>
      <c r="B245" s="147"/>
      <c r="C245" s="147"/>
      <c r="D245" s="147"/>
      <c r="E245" s="159" t="s">
        <v>116</v>
      </c>
      <c r="F245" s="163">
        <f>F246</f>
        <v>213192</v>
      </c>
    </row>
    <row r="246" spans="1:6" ht="15" x14ac:dyDescent="0.25">
      <c r="A246" s="146" t="s">
        <v>450</v>
      </c>
      <c r="B246" s="147" t="s">
        <v>459</v>
      </c>
      <c r="C246" s="147"/>
      <c r="D246" s="147"/>
      <c r="E246" s="159" t="s">
        <v>126</v>
      </c>
      <c r="F246" s="163">
        <f>F247</f>
        <v>213192</v>
      </c>
    </row>
    <row r="247" spans="1:6" ht="15" x14ac:dyDescent="0.25">
      <c r="A247" s="146" t="s">
        <v>450</v>
      </c>
      <c r="B247" s="147" t="s">
        <v>459</v>
      </c>
      <c r="C247" s="147" t="s">
        <v>538</v>
      </c>
      <c r="D247" s="147"/>
      <c r="E247" s="150" t="s">
        <v>539</v>
      </c>
      <c r="F247" s="149">
        <f>F248</f>
        <v>213192</v>
      </c>
    </row>
    <row r="248" spans="1:6" ht="15.75" thickBot="1" x14ac:dyDescent="0.3">
      <c r="A248" s="146" t="s">
        <v>450</v>
      </c>
      <c r="B248" s="147" t="s">
        <v>459</v>
      </c>
      <c r="C248" s="147" t="s">
        <v>538</v>
      </c>
      <c r="D248" s="147" t="s">
        <v>540</v>
      </c>
      <c r="E248" s="150" t="s">
        <v>541</v>
      </c>
      <c r="F248" s="151">
        <f>[1]Свод_расходов!D105</f>
        <v>213192</v>
      </c>
    </row>
    <row r="249" spans="1:6" ht="15.75" thickBot="1" x14ac:dyDescent="0.3">
      <c r="A249" s="166"/>
      <c r="B249" s="167"/>
      <c r="C249" s="167"/>
      <c r="D249" s="167"/>
      <c r="E249" s="171" t="s">
        <v>267</v>
      </c>
      <c r="F249" s="157">
        <f>F250</f>
        <v>224091</v>
      </c>
    </row>
    <row r="250" spans="1:6" ht="15" x14ac:dyDescent="0.25">
      <c r="A250" s="172" t="s">
        <v>405</v>
      </c>
      <c r="B250" s="173"/>
      <c r="C250" s="173"/>
      <c r="D250" s="173"/>
      <c r="E250" s="174" t="s">
        <v>56</v>
      </c>
      <c r="F250" s="175">
        <f>F251</f>
        <v>224091</v>
      </c>
    </row>
    <row r="251" spans="1:6" ht="15" x14ac:dyDescent="0.25">
      <c r="A251" s="146" t="s">
        <v>405</v>
      </c>
      <c r="B251" s="147" t="s">
        <v>395</v>
      </c>
      <c r="C251" s="147"/>
      <c r="D251" s="147"/>
      <c r="E251" s="148" t="s">
        <v>58</v>
      </c>
      <c r="F251" s="149">
        <f>F252</f>
        <v>224091</v>
      </c>
    </row>
    <row r="252" spans="1:6" ht="15" x14ac:dyDescent="0.25">
      <c r="A252" s="146" t="s">
        <v>405</v>
      </c>
      <c r="B252" s="147" t="s">
        <v>395</v>
      </c>
      <c r="C252" s="147" t="s">
        <v>406</v>
      </c>
      <c r="D252" s="147"/>
      <c r="E252" s="131" t="s">
        <v>407</v>
      </c>
      <c r="F252" s="149">
        <f>F253</f>
        <v>224091</v>
      </c>
    </row>
    <row r="253" spans="1:6" ht="45.75" thickBot="1" x14ac:dyDescent="0.3">
      <c r="A253" s="146" t="s">
        <v>405</v>
      </c>
      <c r="B253" s="147" t="s">
        <v>395</v>
      </c>
      <c r="C253" s="147" t="s">
        <v>406</v>
      </c>
      <c r="D253" s="147" t="s">
        <v>408</v>
      </c>
      <c r="E253" s="148" t="s">
        <v>409</v>
      </c>
      <c r="F253" s="151">
        <f>[1]Свод_расходов!D14</f>
        <v>224091</v>
      </c>
    </row>
    <row r="254" spans="1:6" ht="15.75" thickBot="1" x14ac:dyDescent="0.3">
      <c r="A254" s="166"/>
      <c r="B254" s="167"/>
      <c r="C254" s="167"/>
      <c r="D254" s="167"/>
      <c r="E254" s="171" t="s">
        <v>270</v>
      </c>
      <c r="F254" s="157">
        <f>F255</f>
        <v>1731847</v>
      </c>
    </row>
    <row r="255" spans="1:6" ht="30" x14ac:dyDescent="0.25">
      <c r="A255" s="172" t="s">
        <v>410</v>
      </c>
      <c r="B255" s="173"/>
      <c r="C255" s="173"/>
      <c r="D255" s="173"/>
      <c r="E255" s="174" t="s">
        <v>60</v>
      </c>
      <c r="F255" s="175">
        <f>F256</f>
        <v>1731847</v>
      </c>
    </row>
    <row r="256" spans="1:6" ht="15" x14ac:dyDescent="0.25">
      <c r="A256" s="146" t="s">
        <v>410</v>
      </c>
      <c r="B256" s="147" t="s">
        <v>395</v>
      </c>
      <c r="C256" s="147"/>
      <c r="D256" s="147"/>
      <c r="E256" s="148" t="s">
        <v>62</v>
      </c>
      <c r="F256" s="176">
        <f>F257</f>
        <v>1731847</v>
      </c>
    </row>
    <row r="257" spans="1:6" ht="15" x14ac:dyDescent="0.25">
      <c r="A257" s="146" t="s">
        <v>410</v>
      </c>
      <c r="B257" s="147" t="s">
        <v>395</v>
      </c>
      <c r="C257" s="147" t="s">
        <v>542</v>
      </c>
      <c r="D257" s="147"/>
      <c r="E257" s="148" t="s">
        <v>543</v>
      </c>
      <c r="F257" s="149">
        <f>F258</f>
        <v>1731847</v>
      </c>
    </row>
    <row r="258" spans="1:6" ht="45.75" thickBot="1" x14ac:dyDescent="0.3">
      <c r="A258" s="146" t="s">
        <v>410</v>
      </c>
      <c r="B258" s="147" t="s">
        <v>395</v>
      </c>
      <c r="C258" s="147" t="s">
        <v>542</v>
      </c>
      <c r="D258" s="147" t="s">
        <v>408</v>
      </c>
      <c r="E258" s="148" t="s">
        <v>409</v>
      </c>
      <c r="F258" s="151">
        <f>[1]Свод_расходов!D18</f>
        <v>1731847</v>
      </c>
    </row>
    <row r="259" spans="1:6" ht="15" thickBot="1" x14ac:dyDescent="0.25">
      <c r="A259" s="177" t="s">
        <v>544</v>
      </c>
      <c r="B259" s="178"/>
      <c r="C259" s="178"/>
      <c r="D259" s="178"/>
      <c r="E259" s="179"/>
      <c r="F259" s="180">
        <f>SUM(F11,F100,F107,F119,F132,F160,F172,F201,F213,F222,F231,F240,F249,F254)</f>
        <v>382177219</v>
      </c>
    </row>
  </sheetData>
  <mergeCells count="2">
    <mergeCell ref="E9:E10"/>
    <mergeCell ref="F9:F10"/>
  </mergeCells>
  <pageMargins left="1.1811023622047245" right="0.31496062992125984" top="0.35433070866141736" bottom="0.35433070866141736" header="0.31496062992125984" footer="0.31496062992125984"/>
  <pageSetup paperSize="9" scale="88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7D60C-D737-4AC8-A02B-3736C4E97555}">
  <sheetPr>
    <pageSetUpPr fitToPage="1"/>
  </sheetPr>
  <dimension ref="A1:L93"/>
  <sheetViews>
    <sheetView topLeftCell="A75" workbookViewId="0">
      <selection activeCell="A82" sqref="A82:XFD95"/>
    </sheetView>
  </sheetViews>
  <sheetFormatPr defaultRowHeight="12.75" x14ac:dyDescent="0.2"/>
  <cols>
    <col min="1" max="1" width="5.7109375" style="183" customWidth="1"/>
    <col min="2" max="2" width="54" style="195" customWidth="1"/>
    <col min="3" max="3" width="13.28515625" style="183" customWidth="1"/>
    <col min="4" max="5" width="12.42578125" style="183" customWidth="1"/>
    <col min="6" max="6" width="10.85546875" style="183" customWidth="1"/>
    <col min="7" max="7" width="11.5703125" style="183" customWidth="1"/>
    <col min="8" max="9" width="11.140625" style="183" customWidth="1"/>
    <col min="10" max="11" width="12.85546875" style="183" customWidth="1"/>
    <col min="12" max="256" width="9.140625" style="183"/>
    <col min="257" max="257" width="4.7109375" style="183" customWidth="1"/>
    <col min="258" max="258" width="54" style="183" customWidth="1"/>
    <col min="259" max="267" width="9.7109375" style="183" customWidth="1"/>
    <col min="268" max="512" width="9.140625" style="183"/>
    <col min="513" max="513" width="4.7109375" style="183" customWidth="1"/>
    <col min="514" max="514" width="54" style="183" customWidth="1"/>
    <col min="515" max="523" width="9.7109375" style="183" customWidth="1"/>
    <col min="524" max="768" width="9.140625" style="183"/>
    <col min="769" max="769" width="4.7109375" style="183" customWidth="1"/>
    <col min="770" max="770" width="54" style="183" customWidth="1"/>
    <col min="771" max="779" width="9.7109375" style="183" customWidth="1"/>
    <col min="780" max="1024" width="9.140625" style="183"/>
    <col min="1025" max="1025" width="4.7109375" style="183" customWidth="1"/>
    <col min="1026" max="1026" width="54" style="183" customWidth="1"/>
    <col min="1027" max="1035" width="9.7109375" style="183" customWidth="1"/>
    <col min="1036" max="1280" width="9.140625" style="183"/>
    <col min="1281" max="1281" width="4.7109375" style="183" customWidth="1"/>
    <col min="1282" max="1282" width="54" style="183" customWidth="1"/>
    <col min="1283" max="1291" width="9.7109375" style="183" customWidth="1"/>
    <col min="1292" max="1536" width="9.140625" style="183"/>
    <col min="1537" max="1537" width="4.7109375" style="183" customWidth="1"/>
    <col min="1538" max="1538" width="54" style="183" customWidth="1"/>
    <col min="1539" max="1547" width="9.7109375" style="183" customWidth="1"/>
    <col min="1548" max="1792" width="9.140625" style="183"/>
    <col min="1793" max="1793" width="4.7109375" style="183" customWidth="1"/>
    <col min="1794" max="1794" width="54" style="183" customWidth="1"/>
    <col min="1795" max="1803" width="9.7109375" style="183" customWidth="1"/>
    <col min="1804" max="2048" width="9.140625" style="183"/>
    <col min="2049" max="2049" width="4.7109375" style="183" customWidth="1"/>
    <col min="2050" max="2050" width="54" style="183" customWidth="1"/>
    <col min="2051" max="2059" width="9.7109375" style="183" customWidth="1"/>
    <col min="2060" max="2304" width="9.140625" style="183"/>
    <col min="2305" max="2305" width="4.7109375" style="183" customWidth="1"/>
    <col min="2306" max="2306" width="54" style="183" customWidth="1"/>
    <col min="2307" max="2315" width="9.7109375" style="183" customWidth="1"/>
    <col min="2316" max="2560" width="9.140625" style="183"/>
    <col min="2561" max="2561" width="4.7109375" style="183" customWidth="1"/>
    <col min="2562" max="2562" width="54" style="183" customWidth="1"/>
    <col min="2563" max="2571" width="9.7109375" style="183" customWidth="1"/>
    <col min="2572" max="2816" width="9.140625" style="183"/>
    <col min="2817" max="2817" width="4.7109375" style="183" customWidth="1"/>
    <col min="2818" max="2818" width="54" style="183" customWidth="1"/>
    <col min="2819" max="2827" width="9.7109375" style="183" customWidth="1"/>
    <col min="2828" max="3072" width="9.140625" style="183"/>
    <col min="3073" max="3073" width="4.7109375" style="183" customWidth="1"/>
    <col min="3074" max="3074" width="54" style="183" customWidth="1"/>
    <col min="3075" max="3083" width="9.7109375" style="183" customWidth="1"/>
    <col min="3084" max="3328" width="9.140625" style="183"/>
    <col min="3329" max="3329" width="4.7109375" style="183" customWidth="1"/>
    <col min="3330" max="3330" width="54" style="183" customWidth="1"/>
    <col min="3331" max="3339" width="9.7109375" style="183" customWidth="1"/>
    <col min="3340" max="3584" width="9.140625" style="183"/>
    <col min="3585" max="3585" width="4.7109375" style="183" customWidth="1"/>
    <col min="3586" max="3586" width="54" style="183" customWidth="1"/>
    <col min="3587" max="3595" width="9.7109375" style="183" customWidth="1"/>
    <col min="3596" max="3840" width="9.140625" style="183"/>
    <col min="3841" max="3841" width="4.7109375" style="183" customWidth="1"/>
    <col min="3842" max="3842" width="54" style="183" customWidth="1"/>
    <col min="3843" max="3851" width="9.7109375" style="183" customWidth="1"/>
    <col min="3852" max="4096" width="9.140625" style="183"/>
    <col min="4097" max="4097" width="4.7109375" style="183" customWidth="1"/>
    <col min="4098" max="4098" width="54" style="183" customWidth="1"/>
    <col min="4099" max="4107" width="9.7109375" style="183" customWidth="1"/>
    <col min="4108" max="4352" width="9.140625" style="183"/>
    <col min="4353" max="4353" width="4.7109375" style="183" customWidth="1"/>
    <col min="4354" max="4354" width="54" style="183" customWidth="1"/>
    <col min="4355" max="4363" width="9.7109375" style="183" customWidth="1"/>
    <col min="4364" max="4608" width="9.140625" style="183"/>
    <col min="4609" max="4609" width="4.7109375" style="183" customWidth="1"/>
    <col min="4610" max="4610" width="54" style="183" customWidth="1"/>
    <col min="4611" max="4619" width="9.7109375" style="183" customWidth="1"/>
    <col min="4620" max="4864" width="9.140625" style="183"/>
    <col min="4865" max="4865" width="4.7109375" style="183" customWidth="1"/>
    <col min="4866" max="4866" width="54" style="183" customWidth="1"/>
    <col min="4867" max="4875" width="9.7109375" style="183" customWidth="1"/>
    <col min="4876" max="5120" width="9.140625" style="183"/>
    <col min="5121" max="5121" width="4.7109375" style="183" customWidth="1"/>
    <col min="5122" max="5122" width="54" style="183" customWidth="1"/>
    <col min="5123" max="5131" width="9.7109375" style="183" customWidth="1"/>
    <col min="5132" max="5376" width="9.140625" style="183"/>
    <col min="5377" max="5377" width="4.7109375" style="183" customWidth="1"/>
    <col min="5378" max="5378" width="54" style="183" customWidth="1"/>
    <col min="5379" max="5387" width="9.7109375" style="183" customWidth="1"/>
    <col min="5388" max="5632" width="9.140625" style="183"/>
    <col min="5633" max="5633" width="4.7109375" style="183" customWidth="1"/>
    <col min="5634" max="5634" width="54" style="183" customWidth="1"/>
    <col min="5635" max="5643" width="9.7109375" style="183" customWidth="1"/>
    <col min="5644" max="5888" width="9.140625" style="183"/>
    <col min="5889" max="5889" width="4.7109375" style="183" customWidth="1"/>
    <col min="5890" max="5890" width="54" style="183" customWidth="1"/>
    <col min="5891" max="5899" width="9.7109375" style="183" customWidth="1"/>
    <col min="5900" max="6144" width="9.140625" style="183"/>
    <col min="6145" max="6145" width="4.7109375" style="183" customWidth="1"/>
    <col min="6146" max="6146" width="54" style="183" customWidth="1"/>
    <col min="6147" max="6155" width="9.7109375" style="183" customWidth="1"/>
    <col min="6156" max="6400" width="9.140625" style="183"/>
    <col min="6401" max="6401" width="4.7109375" style="183" customWidth="1"/>
    <col min="6402" max="6402" width="54" style="183" customWidth="1"/>
    <col min="6403" max="6411" width="9.7109375" style="183" customWidth="1"/>
    <col min="6412" max="6656" width="9.140625" style="183"/>
    <col min="6657" max="6657" width="4.7109375" style="183" customWidth="1"/>
    <col min="6658" max="6658" width="54" style="183" customWidth="1"/>
    <col min="6659" max="6667" width="9.7109375" style="183" customWidth="1"/>
    <col min="6668" max="6912" width="9.140625" style="183"/>
    <col min="6913" max="6913" width="4.7109375" style="183" customWidth="1"/>
    <col min="6914" max="6914" width="54" style="183" customWidth="1"/>
    <col min="6915" max="6923" width="9.7109375" style="183" customWidth="1"/>
    <col min="6924" max="7168" width="9.140625" style="183"/>
    <col min="7169" max="7169" width="4.7109375" style="183" customWidth="1"/>
    <col min="7170" max="7170" width="54" style="183" customWidth="1"/>
    <col min="7171" max="7179" width="9.7109375" style="183" customWidth="1"/>
    <col min="7180" max="7424" width="9.140625" style="183"/>
    <col min="7425" max="7425" width="4.7109375" style="183" customWidth="1"/>
    <col min="7426" max="7426" width="54" style="183" customWidth="1"/>
    <col min="7427" max="7435" width="9.7109375" style="183" customWidth="1"/>
    <col min="7436" max="7680" width="9.140625" style="183"/>
    <col min="7681" max="7681" width="4.7109375" style="183" customWidth="1"/>
    <col min="7682" max="7682" width="54" style="183" customWidth="1"/>
    <col min="7683" max="7691" width="9.7109375" style="183" customWidth="1"/>
    <col min="7692" max="7936" width="9.140625" style="183"/>
    <col min="7937" max="7937" width="4.7109375" style="183" customWidth="1"/>
    <col min="7938" max="7938" width="54" style="183" customWidth="1"/>
    <col min="7939" max="7947" width="9.7109375" style="183" customWidth="1"/>
    <col min="7948" max="8192" width="9.140625" style="183"/>
    <col min="8193" max="8193" width="4.7109375" style="183" customWidth="1"/>
    <col min="8194" max="8194" width="54" style="183" customWidth="1"/>
    <col min="8195" max="8203" width="9.7109375" style="183" customWidth="1"/>
    <col min="8204" max="8448" width="9.140625" style="183"/>
    <col min="8449" max="8449" width="4.7109375" style="183" customWidth="1"/>
    <col min="8450" max="8450" width="54" style="183" customWidth="1"/>
    <col min="8451" max="8459" width="9.7109375" style="183" customWidth="1"/>
    <col min="8460" max="8704" width="9.140625" style="183"/>
    <col min="8705" max="8705" width="4.7109375" style="183" customWidth="1"/>
    <col min="8706" max="8706" width="54" style="183" customWidth="1"/>
    <col min="8707" max="8715" width="9.7109375" style="183" customWidth="1"/>
    <col min="8716" max="8960" width="9.140625" style="183"/>
    <col min="8961" max="8961" width="4.7109375" style="183" customWidth="1"/>
    <col min="8962" max="8962" width="54" style="183" customWidth="1"/>
    <col min="8963" max="8971" width="9.7109375" style="183" customWidth="1"/>
    <col min="8972" max="9216" width="9.140625" style="183"/>
    <col min="9217" max="9217" width="4.7109375" style="183" customWidth="1"/>
    <col min="9218" max="9218" width="54" style="183" customWidth="1"/>
    <col min="9219" max="9227" width="9.7109375" style="183" customWidth="1"/>
    <col min="9228" max="9472" width="9.140625" style="183"/>
    <col min="9473" max="9473" width="4.7109375" style="183" customWidth="1"/>
    <col min="9474" max="9474" width="54" style="183" customWidth="1"/>
    <col min="9475" max="9483" width="9.7109375" style="183" customWidth="1"/>
    <col min="9484" max="9728" width="9.140625" style="183"/>
    <col min="9729" max="9729" width="4.7109375" style="183" customWidth="1"/>
    <col min="9730" max="9730" width="54" style="183" customWidth="1"/>
    <col min="9731" max="9739" width="9.7109375" style="183" customWidth="1"/>
    <col min="9740" max="9984" width="9.140625" style="183"/>
    <col min="9985" max="9985" width="4.7109375" style="183" customWidth="1"/>
    <col min="9986" max="9986" width="54" style="183" customWidth="1"/>
    <col min="9987" max="9995" width="9.7109375" style="183" customWidth="1"/>
    <col min="9996" max="10240" width="9.140625" style="183"/>
    <col min="10241" max="10241" width="4.7109375" style="183" customWidth="1"/>
    <col min="10242" max="10242" width="54" style="183" customWidth="1"/>
    <col min="10243" max="10251" width="9.7109375" style="183" customWidth="1"/>
    <col min="10252" max="10496" width="9.140625" style="183"/>
    <col min="10497" max="10497" width="4.7109375" style="183" customWidth="1"/>
    <col min="10498" max="10498" width="54" style="183" customWidth="1"/>
    <col min="10499" max="10507" width="9.7109375" style="183" customWidth="1"/>
    <col min="10508" max="10752" width="9.140625" style="183"/>
    <col min="10753" max="10753" width="4.7109375" style="183" customWidth="1"/>
    <col min="10754" max="10754" width="54" style="183" customWidth="1"/>
    <col min="10755" max="10763" width="9.7109375" style="183" customWidth="1"/>
    <col min="10764" max="11008" width="9.140625" style="183"/>
    <col min="11009" max="11009" width="4.7109375" style="183" customWidth="1"/>
    <col min="11010" max="11010" width="54" style="183" customWidth="1"/>
    <col min="11011" max="11019" width="9.7109375" style="183" customWidth="1"/>
    <col min="11020" max="11264" width="9.140625" style="183"/>
    <col min="11265" max="11265" width="4.7109375" style="183" customWidth="1"/>
    <col min="11266" max="11266" width="54" style="183" customWidth="1"/>
    <col min="11267" max="11275" width="9.7109375" style="183" customWidth="1"/>
    <col min="11276" max="11520" width="9.140625" style="183"/>
    <col min="11521" max="11521" width="4.7109375" style="183" customWidth="1"/>
    <col min="11522" max="11522" width="54" style="183" customWidth="1"/>
    <col min="11523" max="11531" width="9.7109375" style="183" customWidth="1"/>
    <col min="11532" max="11776" width="9.140625" style="183"/>
    <col min="11777" max="11777" width="4.7109375" style="183" customWidth="1"/>
    <col min="11778" max="11778" width="54" style="183" customWidth="1"/>
    <col min="11779" max="11787" width="9.7109375" style="183" customWidth="1"/>
    <col min="11788" max="12032" width="9.140625" style="183"/>
    <col min="12033" max="12033" width="4.7109375" style="183" customWidth="1"/>
    <col min="12034" max="12034" width="54" style="183" customWidth="1"/>
    <col min="12035" max="12043" width="9.7109375" style="183" customWidth="1"/>
    <col min="12044" max="12288" width="9.140625" style="183"/>
    <col min="12289" max="12289" width="4.7109375" style="183" customWidth="1"/>
    <col min="12290" max="12290" width="54" style="183" customWidth="1"/>
    <col min="12291" max="12299" width="9.7109375" style="183" customWidth="1"/>
    <col min="12300" max="12544" width="9.140625" style="183"/>
    <col min="12545" max="12545" width="4.7109375" style="183" customWidth="1"/>
    <col min="12546" max="12546" width="54" style="183" customWidth="1"/>
    <col min="12547" max="12555" width="9.7109375" style="183" customWidth="1"/>
    <col min="12556" max="12800" width="9.140625" style="183"/>
    <col min="12801" max="12801" width="4.7109375" style="183" customWidth="1"/>
    <col min="12802" max="12802" width="54" style="183" customWidth="1"/>
    <col min="12803" max="12811" width="9.7109375" style="183" customWidth="1"/>
    <col min="12812" max="13056" width="9.140625" style="183"/>
    <col min="13057" max="13057" width="4.7109375" style="183" customWidth="1"/>
    <col min="13058" max="13058" width="54" style="183" customWidth="1"/>
    <col min="13059" max="13067" width="9.7109375" style="183" customWidth="1"/>
    <col min="13068" max="13312" width="9.140625" style="183"/>
    <col min="13313" max="13313" width="4.7109375" style="183" customWidth="1"/>
    <col min="13314" max="13314" width="54" style="183" customWidth="1"/>
    <col min="13315" max="13323" width="9.7109375" style="183" customWidth="1"/>
    <col min="13324" max="13568" width="9.140625" style="183"/>
    <col min="13569" max="13569" width="4.7109375" style="183" customWidth="1"/>
    <col min="13570" max="13570" width="54" style="183" customWidth="1"/>
    <col min="13571" max="13579" width="9.7109375" style="183" customWidth="1"/>
    <col min="13580" max="13824" width="9.140625" style="183"/>
    <col min="13825" max="13825" width="4.7109375" style="183" customWidth="1"/>
    <col min="13826" max="13826" width="54" style="183" customWidth="1"/>
    <col min="13827" max="13835" width="9.7109375" style="183" customWidth="1"/>
    <col min="13836" max="14080" width="9.140625" style="183"/>
    <col min="14081" max="14081" width="4.7109375" style="183" customWidth="1"/>
    <col min="14082" max="14082" width="54" style="183" customWidth="1"/>
    <col min="14083" max="14091" width="9.7109375" style="183" customWidth="1"/>
    <col min="14092" max="14336" width="9.140625" style="183"/>
    <col min="14337" max="14337" width="4.7109375" style="183" customWidth="1"/>
    <col min="14338" max="14338" width="54" style="183" customWidth="1"/>
    <col min="14339" max="14347" width="9.7109375" style="183" customWidth="1"/>
    <col min="14348" max="14592" width="9.140625" style="183"/>
    <col min="14593" max="14593" width="4.7109375" style="183" customWidth="1"/>
    <col min="14594" max="14594" width="54" style="183" customWidth="1"/>
    <col min="14595" max="14603" width="9.7109375" style="183" customWidth="1"/>
    <col min="14604" max="14848" width="9.140625" style="183"/>
    <col min="14849" max="14849" width="4.7109375" style="183" customWidth="1"/>
    <col min="14850" max="14850" width="54" style="183" customWidth="1"/>
    <col min="14851" max="14859" width="9.7109375" style="183" customWidth="1"/>
    <col min="14860" max="15104" width="9.140625" style="183"/>
    <col min="15105" max="15105" width="4.7109375" style="183" customWidth="1"/>
    <col min="15106" max="15106" width="54" style="183" customWidth="1"/>
    <col min="15107" max="15115" width="9.7109375" style="183" customWidth="1"/>
    <col min="15116" max="15360" width="9.140625" style="183"/>
    <col min="15361" max="15361" width="4.7109375" style="183" customWidth="1"/>
    <col min="15362" max="15362" width="54" style="183" customWidth="1"/>
    <col min="15363" max="15371" width="9.7109375" style="183" customWidth="1"/>
    <col min="15372" max="15616" width="9.140625" style="183"/>
    <col min="15617" max="15617" width="4.7109375" style="183" customWidth="1"/>
    <col min="15618" max="15618" width="54" style="183" customWidth="1"/>
    <col min="15619" max="15627" width="9.7109375" style="183" customWidth="1"/>
    <col min="15628" max="15872" width="9.140625" style="183"/>
    <col min="15873" max="15873" width="4.7109375" style="183" customWidth="1"/>
    <col min="15874" max="15874" width="54" style="183" customWidth="1"/>
    <col min="15875" max="15883" width="9.7109375" style="183" customWidth="1"/>
    <col min="15884" max="16128" width="9.140625" style="183"/>
    <col min="16129" max="16129" width="4.7109375" style="183" customWidth="1"/>
    <col min="16130" max="16130" width="54" style="183" customWidth="1"/>
    <col min="16131" max="16139" width="9.7109375" style="183" customWidth="1"/>
    <col min="16140" max="16384" width="9.140625" style="183"/>
  </cols>
  <sheetData>
    <row r="1" spans="1:12" ht="15" x14ac:dyDescent="0.2">
      <c r="A1" s="181"/>
      <c r="B1" s="182"/>
      <c r="C1" s="181"/>
      <c r="D1" s="181"/>
      <c r="E1" s="181"/>
      <c r="F1" s="181"/>
      <c r="G1" s="181"/>
      <c r="H1" s="181"/>
      <c r="I1" s="181"/>
      <c r="J1" s="181"/>
      <c r="K1" s="181" t="s">
        <v>545</v>
      </c>
      <c r="L1" s="133"/>
    </row>
    <row r="2" spans="1:12" ht="15" x14ac:dyDescent="0.2">
      <c r="A2" s="181"/>
      <c r="B2" s="182"/>
      <c r="C2" s="181"/>
      <c r="D2" s="181"/>
      <c r="E2" s="181"/>
      <c r="F2" s="181"/>
      <c r="G2" s="181"/>
      <c r="H2" s="181"/>
      <c r="I2" s="181"/>
      <c r="J2" s="181"/>
      <c r="K2" s="181" t="s">
        <v>1</v>
      </c>
      <c r="L2" s="133"/>
    </row>
    <row r="3" spans="1:12" ht="15" x14ac:dyDescent="0.2">
      <c r="A3" s="181"/>
      <c r="B3" s="182"/>
      <c r="C3" s="181"/>
      <c r="D3" s="181"/>
      <c r="E3" s="181"/>
      <c r="F3" s="181"/>
      <c r="G3" s="181"/>
      <c r="H3" s="181"/>
      <c r="I3" s="181"/>
      <c r="J3" s="181"/>
      <c r="K3" s="181" t="s">
        <v>2</v>
      </c>
      <c r="L3" s="133"/>
    </row>
    <row r="4" spans="1:12" ht="15" x14ac:dyDescent="0.2">
      <c r="A4" s="181"/>
      <c r="B4" s="182"/>
      <c r="C4" s="181"/>
      <c r="D4" s="181"/>
      <c r="E4" s="181"/>
      <c r="F4" s="181"/>
      <c r="G4" s="181"/>
      <c r="H4" s="181"/>
      <c r="I4" s="181"/>
      <c r="J4" s="181"/>
      <c r="K4" s="181" t="s">
        <v>3</v>
      </c>
      <c r="L4" s="133"/>
    </row>
    <row r="5" spans="1:12" ht="15" x14ac:dyDescent="0.2">
      <c r="A5" s="181"/>
      <c r="B5" s="182"/>
      <c r="C5" s="181"/>
      <c r="D5" s="181"/>
      <c r="E5" s="181"/>
      <c r="F5" s="181"/>
      <c r="G5" s="181"/>
      <c r="H5" s="181"/>
      <c r="I5" s="181"/>
      <c r="J5" s="181"/>
      <c r="K5" s="181"/>
      <c r="L5" s="133"/>
    </row>
    <row r="6" spans="1:12" ht="14.25" x14ac:dyDescent="0.2">
      <c r="A6" s="266" t="s">
        <v>188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133"/>
    </row>
    <row r="7" spans="1:12" ht="14.25" x14ac:dyDescent="0.2">
      <c r="A7" s="266" t="s">
        <v>546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133"/>
    </row>
    <row r="8" spans="1:12" ht="12.75" customHeight="1" x14ac:dyDescent="0.2">
      <c r="A8" s="267" t="s">
        <v>547</v>
      </c>
      <c r="B8" s="269"/>
      <c r="C8" s="268" t="s">
        <v>194</v>
      </c>
      <c r="D8" s="270" t="s">
        <v>548</v>
      </c>
      <c r="E8" s="270"/>
      <c r="F8" s="270"/>
      <c r="G8" s="270"/>
      <c r="H8" s="270"/>
      <c r="I8" s="271" t="s">
        <v>549</v>
      </c>
      <c r="J8" s="272" t="s">
        <v>550</v>
      </c>
      <c r="K8" s="268" t="s">
        <v>192</v>
      </c>
      <c r="L8" s="133"/>
    </row>
    <row r="9" spans="1:12" ht="150" customHeight="1" x14ac:dyDescent="0.2">
      <c r="A9" s="268"/>
      <c r="B9" s="269"/>
      <c r="C9" s="268"/>
      <c r="D9" s="184" t="s">
        <v>195</v>
      </c>
      <c r="E9" s="185" t="s">
        <v>196</v>
      </c>
      <c r="F9" s="186" t="s">
        <v>198</v>
      </c>
      <c r="G9" s="186" t="s">
        <v>200</v>
      </c>
      <c r="H9" s="187" t="s">
        <v>216</v>
      </c>
      <c r="I9" s="271"/>
      <c r="J9" s="272"/>
      <c r="K9" s="268"/>
      <c r="L9" s="133"/>
    </row>
    <row r="10" spans="1:12" ht="14.25" x14ac:dyDescent="0.2">
      <c r="A10" s="98" t="s">
        <v>47</v>
      </c>
      <c r="B10" s="99" t="s">
        <v>48</v>
      </c>
      <c r="C10" s="98">
        <f t="shared" ref="C10:K10" si="0">SUM(C11,C13,C15)</f>
        <v>14025453</v>
      </c>
      <c r="D10" s="98">
        <f t="shared" si="0"/>
        <v>11360938</v>
      </c>
      <c r="E10" s="98">
        <f t="shared" si="0"/>
        <v>2664515</v>
      </c>
      <c r="F10" s="98">
        <f t="shared" si="0"/>
        <v>0</v>
      </c>
      <c r="G10" s="98">
        <f t="shared" si="0"/>
        <v>0</v>
      </c>
      <c r="H10" s="98">
        <f t="shared" si="0"/>
        <v>0</v>
      </c>
      <c r="I10" s="98">
        <f t="shared" si="0"/>
        <v>0</v>
      </c>
      <c r="J10" s="98">
        <f t="shared" si="0"/>
        <v>0</v>
      </c>
      <c r="K10" s="98">
        <f t="shared" si="0"/>
        <v>14025453</v>
      </c>
      <c r="L10" s="133"/>
    </row>
    <row r="11" spans="1:12" ht="25.5" x14ac:dyDescent="0.2">
      <c r="A11" s="98" t="s">
        <v>49</v>
      </c>
      <c r="B11" s="99" t="s">
        <v>50</v>
      </c>
      <c r="C11" s="98">
        <f t="shared" ref="C11:K11" si="1">C12</f>
        <v>9727529</v>
      </c>
      <c r="D11" s="98">
        <f t="shared" si="1"/>
        <v>7880072</v>
      </c>
      <c r="E11" s="98">
        <f t="shared" si="1"/>
        <v>1847457</v>
      </c>
      <c r="F11" s="98">
        <f t="shared" si="1"/>
        <v>0</v>
      </c>
      <c r="G11" s="98">
        <f t="shared" si="1"/>
        <v>0</v>
      </c>
      <c r="H11" s="98">
        <f t="shared" si="1"/>
        <v>0</v>
      </c>
      <c r="I11" s="98">
        <f t="shared" si="1"/>
        <v>0</v>
      </c>
      <c r="J11" s="98">
        <f t="shared" si="1"/>
        <v>0</v>
      </c>
      <c r="K11" s="98">
        <f t="shared" si="1"/>
        <v>9727529</v>
      </c>
      <c r="L11" s="133"/>
    </row>
    <row r="12" spans="1:12" ht="14.25" x14ac:dyDescent="0.2">
      <c r="A12" s="102"/>
      <c r="B12" s="105" t="s">
        <v>259</v>
      </c>
      <c r="C12" s="188">
        <f>[2]Свод_расходов!F5-[2]Свод_расходов!F5+SUM(D12:H12)</f>
        <v>9727529</v>
      </c>
      <c r="D12" s="102">
        <f>[1]Свод_расходов!G5</f>
        <v>7880072</v>
      </c>
      <c r="E12" s="102">
        <f>[1]Свод_расходов!H5</f>
        <v>1847457</v>
      </c>
      <c r="F12" s="188">
        <f>[2]Свод_расходов!J5</f>
        <v>0</v>
      </c>
      <c r="G12" s="102">
        <f>[2]Свод_расходов!L5</f>
        <v>0</v>
      </c>
      <c r="H12" s="102">
        <f>[2]Свод_расходов!AN5</f>
        <v>0</v>
      </c>
      <c r="I12" s="102">
        <f>[2]Свод_расходов!AP5-[2]Свод_расходов!AP5</f>
        <v>0</v>
      </c>
      <c r="J12" s="102">
        <f>[2]Свод_расходов!BD5-[2]Свод_расходов!BD5</f>
        <v>0</v>
      </c>
      <c r="K12" s="188">
        <f>SUM(C12,I12:J12)</f>
        <v>9727529</v>
      </c>
      <c r="L12" s="133"/>
    </row>
    <row r="13" spans="1:12" ht="14.25" x14ac:dyDescent="0.2">
      <c r="A13" s="98" t="s">
        <v>51</v>
      </c>
      <c r="B13" s="99" t="s">
        <v>52</v>
      </c>
      <c r="C13" s="98">
        <f t="shared" ref="C13:K13" si="2">SUM(C14:C14)</f>
        <v>1505613</v>
      </c>
      <c r="D13" s="98">
        <f t="shared" si="2"/>
        <v>1218836</v>
      </c>
      <c r="E13" s="98">
        <f t="shared" si="2"/>
        <v>286777</v>
      </c>
      <c r="F13" s="98">
        <f t="shared" si="2"/>
        <v>0</v>
      </c>
      <c r="G13" s="98">
        <f t="shared" si="2"/>
        <v>0</v>
      </c>
      <c r="H13" s="98">
        <f t="shared" si="2"/>
        <v>0</v>
      </c>
      <c r="I13" s="98">
        <f t="shared" si="2"/>
        <v>0</v>
      </c>
      <c r="J13" s="98">
        <f t="shared" si="2"/>
        <v>0</v>
      </c>
      <c r="K13" s="98">
        <f t="shared" si="2"/>
        <v>1505613</v>
      </c>
      <c r="L13" s="133"/>
    </row>
    <row r="14" spans="1:12" ht="14.25" x14ac:dyDescent="0.2">
      <c r="A14" s="102"/>
      <c r="B14" s="105" t="s">
        <v>261</v>
      </c>
      <c r="C14" s="188">
        <f>[2]Свод_расходов!F9-[2]Свод_расходов!F9+SUM(D14:H14)</f>
        <v>1505613</v>
      </c>
      <c r="D14" s="102">
        <f>[1]Свод_расходов!G7</f>
        <v>1218836</v>
      </c>
      <c r="E14" s="102">
        <f>[1]Свод_расходов!H7</f>
        <v>286777</v>
      </c>
      <c r="F14" s="188">
        <f>[2]Свод_расходов!J9</f>
        <v>0</v>
      </c>
      <c r="G14" s="102">
        <f>[2]Свод_расходов!L9</f>
        <v>0</v>
      </c>
      <c r="H14" s="102">
        <f>[2]Свод_расходов!AN9</f>
        <v>0</v>
      </c>
      <c r="I14" s="102">
        <f>[2]Свод_расходов!AP9-[2]Свод_расходов!AP9</f>
        <v>0</v>
      </c>
      <c r="J14" s="102">
        <f>[2]Свод_расходов!BD9-[2]Свод_расходов!BD9</f>
        <v>0</v>
      </c>
      <c r="K14" s="188">
        <f>SUM(C14,I14:J14)</f>
        <v>1505613</v>
      </c>
      <c r="L14" s="133"/>
    </row>
    <row r="15" spans="1:12" ht="14.25" x14ac:dyDescent="0.2">
      <c r="A15" s="98" t="s">
        <v>53</v>
      </c>
      <c r="B15" s="99" t="s">
        <v>54</v>
      </c>
      <c r="C15" s="98">
        <f>C16+C17+C18</f>
        <v>2792311</v>
      </c>
      <c r="D15" s="98">
        <f t="shared" ref="D15:K15" si="3">D16+D17+D18</f>
        <v>2262030</v>
      </c>
      <c r="E15" s="98">
        <f t="shared" si="3"/>
        <v>530281</v>
      </c>
      <c r="F15" s="98">
        <f t="shared" si="3"/>
        <v>0</v>
      </c>
      <c r="G15" s="98">
        <f t="shared" si="3"/>
        <v>0</v>
      </c>
      <c r="H15" s="98">
        <f t="shared" si="3"/>
        <v>0</v>
      </c>
      <c r="I15" s="98">
        <f t="shared" si="3"/>
        <v>0</v>
      </c>
      <c r="J15" s="98">
        <f t="shared" si="3"/>
        <v>0</v>
      </c>
      <c r="K15" s="98">
        <f t="shared" si="3"/>
        <v>2792311</v>
      </c>
      <c r="L15" s="133"/>
    </row>
    <row r="16" spans="1:12" ht="14.25" x14ac:dyDescent="0.2">
      <c r="A16" s="102"/>
      <c r="B16" s="105" t="s">
        <v>263</v>
      </c>
      <c r="C16" s="188">
        <f>[2]Свод_расходов!F11-[2]Свод_расходов!F11+SUM(D16:H16)</f>
        <v>1655148</v>
      </c>
      <c r="D16" s="102">
        <f>[1]Свод_расходов!G9</f>
        <v>1338714</v>
      </c>
      <c r="E16" s="102">
        <f>[1]Свод_расходов!H9</f>
        <v>316434</v>
      </c>
      <c r="F16" s="188">
        <f>[2]Свод_расходов!J11</f>
        <v>0</v>
      </c>
      <c r="G16" s="102">
        <f>[2]Свод_расходов!L11</f>
        <v>0</v>
      </c>
      <c r="H16" s="102">
        <f>[2]Свод_расходов!AN11</f>
        <v>0</v>
      </c>
      <c r="I16" s="102">
        <f>[2]Свод_расходов!AP11-[2]Свод_расходов!AP11</f>
        <v>0</v>
      </c>
      <c r="J16" s="102">
        <f>[2]Свод_расходов!BD11-[2]Свод_расходов!BD11</f>
        <v>0</v>
      </c>
      <c r="K16" s="188">
        <f>SUM(C16,I16:J16)</f>
        <v>1655148</v>
      </c>
      <c r="L16" s="133"/>
    </row>
    <row r="17" spans="1:12" ht="14.25" x14ac:dyDescent="0.2">
      <c r="A17" s="102"/>
      <c r="B17" s="110" t="s">
        <v>264</v>
      </c>
      <c r="C17" s="188">
        <f>[2]Свод_расходов!F12-[2]Свод_расходов!F12+SUM(D17:H17)</f>
        <v>570176</v>
      </c>
      <c r="D17" s="102">
        <f>[1]Свод_расходов!G10</f>
        <v>460948</v>
      </c>
      <c r="E17" s="102">
        <f>[1]Свод_расходов!H10</f>
        <v>109228</v>
      </c>
      <c r="F17" s="188">
        <f>[2]Свод_расходов!J12</f>
        <v>0</v>
      </c>
      <c r="G17" s="102">
        <f>[2]Свод_расходов!L12</f>
        <v>0</v>
      </c>
      <c r="H17" s="102">
        <f>[2]Свод_расходов!AN12</f>
        <v>0</v>
      </c>
      <c r="I17" s="102">
        <f>[2]Свод_расходов!AP12-[2]Свод_расходов!AP12</f>
        <v>0</v>
      </c>
      <c r="J17" s="102">
        <f>[2]Свод_расходов!BD12-[2]Свод_расходов!BD12</f>
        <v>0</v>
      </c>
      <c r="K17" s="188">
        <f>SUM(C17,I17:J17)</f>
        <v>570176</v>
      </c>
      <c r="L17" s="133"/>
    </row>
    <row r="18" spans="1:12" ht="14.25" x14ac:dyDescent="0.2">
      <c r="A18" s="102"/>
      <c r="B18" s="105" t="s">
        <v>265</v>
      </c>
      <c r="C18" s="188">
        <f>[2]Свод_расходов!F13-[2]Свод_расходов!F13+SUM(D18:H18)</f>
        <v>566987</v>
      </c>
      <c r="D18" s="102">
        <f>[1]Свод_расходов!G11</f>
        <v>462368</v>
      </c>
      <c r="E18" s="102">
        <f>[1]Свод_расходов!H11</f>
        <v>104619</v>
      </c>
      <c r="F18" s="188">
        <f>[2]Свод_расходов!J13</f>
        <v>0</v>
      </c>
      <c r="G18" s="102">
        <f>[2]Свод_расходов!L13</f>
        <v>0</v>
      </c>
      <c r="H18" s="102">
        <f>[2]Свод_расходов!AN13</f>
        <v>0</v>
      </c>
      <c r="I18" s="102">
        <f>[2]Свод_расходов!AP13-[2]Свод_расходов!AP13</f>
        <v>0</v>
      </c>
      <c r="J18" s="102">
        <f>[2]Свод_расходов!BD13-[2]Свод_расходов!BD13</f>
        <v>0</v>
      </c>
      <c r="K18" s="188">
        <f>SUM(C18,I18:J18)</f>
        <v>566987</v>
      </c>
      <c r="L18" s="133"/>
    </row>
    <row r="19" spans="1:12" ht="14.25" x14ac:dyDescent="0.2">
      <c r="A19" s="98" t="s">
        <v>55</v>
      </c>
      <c r="B19" s="99" t="s">
        <v>56</v>
      </c>
      <c r="C19" s="98">
        <f>C20</f>
        <v>160139</v>
      </c>
      <c r="D19" s="98">
        <f t="shared" ref="C19:K20" si="4">D20</f>
        <v>129691</v>
      </c>
      <c r="E19" s="98">
        <f t="shared" si="4"/>
        <v>30448</v>
      </c>
      <c r="F19" s="98">
        <f t="shared" si="4"/>
        <v>0</v>
      </c>
      <c r="G19" s="98">
        <f t="shared" si="4"/>
        <v>0</v>
      </c>
      <c r="H19" s="98">
        <f t="shared" si="4"/>
        <v>0</v>
      </c>
      <c r="I19" s="98">
        <f t="shared" si="4"/>
        <v>0</v>
      </c>
      <c r="J19" s="98">
        <f t="shared" si="4"/>
        <v>0</v>
      </c>
      <c r="K19" s="98">
        <f t="shared" si="4"/>
        <v>160139</v>
      </c>
      <c r="L19" s="133"/>
    </row>
    <row r="20" spans="1:12" ht="14.25" x14ac:dyDescent="0.2">
      <c r="A20" s="102" t="s">
        <v>57</v>
      </c>
      <c r="B20" s="105" t="s">
        <v>58</v>
      </c>
      <c r="C20" s="102">
        <f t="shared" si="4"/>
        <v>160139</v>
      </c>
      <c r="D20" s="102">
        <f t="shared" si="4"/>
        <v>129691</v>
      </c>
      <c r="E20" s="102">
        <f t="shared" si="4"/>
        <v>30448</v>
      </c>
      <c r="F20" s="102">
        <f t="shared" si="4"/>
        <v>0</v>
      </c>
      <c r="G20" s="102">
        <f t="shared" si="4"/>
        <v>0</v>
      </c>
      <c r="H20" s="102">
        <f t="shared" si="4"/>
        <v>0</v>
      </c>
      <c r="I20" s="102">
        <f t="shared" si="4"/>
        <v>0</v>
      </c>
      <c r="J20" s="102">
        <f t="shared" si="4"/>
        <v>0</v>
      </c>
      <c r="K20" s="102">
        <f t="shared" si="4"/>
        <v>160139</v>
      </c>
      <c r="L20" s="133"/>
    </row>
    <row r="21" spans="1:12" ht="14.25" x14ac:dyDescent="0.2">
      <c r="A21" s="102"/>
      <c r="B21" s="105" t="s">
        <v>267</v>
      </c>
      <c r="C21" s="188">
        <f>[2]Свод_расходов!F14-[2]Свод_расходов!F14+SUM(D21:H21)</f>
        <v>160139</v>
      </c>
      <c r="D21" s="102">
        <f>[1]Свод_расходов!G14</f>
        <v>129691</v>
      </c>
      <c r="E21" s="102">
        <f>[1]Свод_расходов!H14</f>
        <v>30448</v>
      </c>
      <c r="F21" s="188">
        <f>[2]Свод_расходов!J14</f>
        <v>0</v>
      </c>
      <c r="G21" s="102">
        <f>[2]Свод_расходов!L14</f>
        <v>0</v>
      </c>
      <c r="H21" s="102">
        <f>[2]Свод_расходов!AN14</f>
        <v>0</v>
      </c>
      <c r="I21" s="102">
        <f>[2]Свод_расходов!AP14-[2]Свод_расходов!AP14</f>
        <v>0</v>
      </c>
      <c r="J21" s="102">
        <f>[2]Свод_расходов!BD14-[2]Свод_расходов!BD14</f>
        <v>0</v>
      </c>
      <c r="K21" s="188">
        <f>SUM(C21,I21:J21)</f>
        <v>160139</v>
      </c>
      <c r="L21" s="133"/>
    </row>
    <row r="22" spans="1:12" ht="25.5" x14ac:dyDescent="0.2">
      <c r="A22" s="98" t="s">
        <v>59</v>
      </c>
      <c r="B22" s="99" t="s">
        <v>60</v>
      </c>
      <c r="C22" s="98">
        <f>C23</f>
        <v>4410</v>
      </c>
      <c r="D22" s="98">
        <f t="shared" ref="C22:K23" si="5">D23</f>
        <v>0</v>
      </c>
      <c r="E22" s="98">
        <f t="shared" si="5"/>
        <v>0</v>
      </c>
      <c r="F22" s="98">
        <f t="shared" si="5"/>
        <v>4410</v>
      </c>
      <c r="G22" s="98">
        <f t="shared" si="5"/>
        <v>0</v>
      </c>
      <c r="H22" s="98">
        <f t="shared" si="5"/>
        <v>0</v>
      </c>
      <c r="I22" s="98">
        <f t="shared" si="5"/>
        <v>0</v>
      </c>
      <c r="J22" s="98">
        <f t="shared" si="5"/>
        <v>0</v>
      </c>
      <c r="K22" s="98">
        <f t="shared" si="5"/>
        <v>4410</v>
      </c>
      <c r="L22" s="133"/>
    </row>
    <row r="23" spans="1:12" ht="14.25" x14ac:dyDescent="0.2">
      <c r="A23" s="102" t="s">
        <v>61</v>
      </c>
      <c r="B23" s="105" t="s">
        <v>62</v>
      </c>
      <c r="C23" s="102">
        <f t="shared" si="5"/>
        <v>4410</v>
      </c>
      <c r="D23" s="102">
        <f t="shared" si="5"/>
        <v>0</v>
      </c>
      <c r="E23" s="102">
        <f t="shared" si="5"/>
        <v>0</v>
      </c>
      <c r="F23" s="102">
        <f t="shared" si="5"/>
        <v>4410</v>
      </c>
      <c r="G23" s="102">
        <f t="shared" si="5"/>
        <v>0</v>
      </c>
      <c r="H23" s="102">
        <f t="shared" si="5"/>
        <v>0</v>
      </c>
      <c r="I23" s="102">
        <f t="shared" si="5"/>
        <v>0</v>
      </c>
      <c r="J23" s="102">
        <f t="shared" si="5"/>
        <v>0</v>
      </c>
      <c r="K23" s="102">
        <f t="shared" si="5"/>
        <v>4410</v>
      </c>
      <c r="L23" s="133"/>
    </row>
    <row r="24" spans="1:12" ht="14.25" x14ac:dyDescent="0.2">
      <c r="A24" s="102"/>
      <c r="B24" s="110" t="s">
        <v>270</v>
      </c>
      <c r="C24" s="188">
        <f>[2]Свод_расходов!F17-[2]Свод_расходов!F17+SUM(D24:H24)</f>
        <v>4410</v>
      </c>
      <c r="D24" s="102">
        <f>[2]Свод_расходов!G17</f>
        <v>0</v>
      </c>
      <c r="E24" s="102">
        <f>[2]Свод_расходов!H17</f>
        <v>0</v>
      </c>
      <c r="F24" s="188">
        <f>[1]Свод_расходов!J18</f>
        <v>4410</v>
      </c>
      <c r="G24" s="102">
        <f>[2]Свод_расходов!L17</f>
        <v>0</v>
      </c>
      <c r="H24" s="102">
        <f>[2]Свод_расходов!AN17</f>
        <v>0</v>
      </c>
      <c r="I24" s="102">
        <f>[2]Свод_расходов!AP17-[2]Свод_расходов!AP17</f>
        <v>0</v>
      </c>
      <c r="J24" s="102">
        <f>[2]Свод_расходов!BD17-[2]Свод_расходов!BD17</f>
        <v>0</v>
      </c>
      <c r="K24" s="188">
        <f>SUM(C24,I24:J24)</f>
        <v>4410</v>
      </c>
      <c r="L24" s="133"/>
    </row>
    <row r="25" spans="1:12" ht="14.25" x14ac:dyDescent="0.2">
      <c r="A25" s="98" t="s">
        <v>63</v>
      </c>
      <c r="B25" s="189" t="s">
        <v>551</v>
      </c>
      <c r="C25" s="187"/>
      <c r="D25" s="98"/>
      <c r="E25" s="98"/>
      <c r="F25" s="187"/>
      <c r="G25" s="98"/>
      <c r="H25" s="98"/>
      <c r="I25" s="98">
        <f>I26</f>
        <v>2164970</v>
      </c>
      <c r="J25" s="98"/>
      <c r="K25" s="187">
        <f>SUM(C25,I25:J25)</f>
        <v>2164970</v>
      </c>
      <c r="L25" s="133"/>
    </row>
    <row r="26" spans="1:12" ht="14.25" x14ac:dyDescent="0.2">
      <c r="A26" s="102" t="s">
        <v>65</v>
      </c>
      <c r="B26" s="110" t="s">
        <v>274</v>
      </c>
      <c r="C26" s="188"/>
      <c r="D26" s="102"/>
      <c r="E26" s="102"/>
      <c r="F26" s="188"/>
      <c r="G26" s="102"/>
      <c r="H26" s="102"/>
      <c r="I26" s="102">
        <f>[1]Свод_расходов!AS22</f>
        <v>2164970</v>
      </c>
      <c r="J26" s="102"/>
      <c r="K26" s="188">
        <f>SUM(C26,I26:J26)</f>
        <v>2164970</v>
      </c>
      <c r="L26" s="133"/>
    </row>
    <row r="27" spans="1:12" ht="14.25" x14ac:dyDescent="0.2">
      <c r="A27" s="98" t="s">
        <v>67</v>
      </c>
      <c r="B27" s="99" t="s">
        <v>68</v>
      </c>
      <c r="C27" s="98">
        <f t="shared" ref="C27:J27" si="6">SUM(C28,C31)</f>
        <v>10310349</v>
      </c>
      <c r="D27" s="98">
        <f t="shared" si="6"/>
        <v>8303263</v>
      </c>
      <c r="E27" s="98">
        <f t="shared" si="6"/>
        <v>2007086</v>
      </c>
      <c r="F27" s="98">
        <f t="shared" si="6"/>
        <v>0</v>
      </c>
      <c r="G27" s="98">
        <f t="shared" si="6"/>
        <v>0</v>
      </c>
      <c r="H27" s="98">
        <f t="shared" si="6"/>
        <v>0</v>
      </c>
      <c r="I27" s="98">
        <f t="shared" si="6"/>
        <v>7064529</v>
      </c>
      <c r="J27" s="98">
        <f t="shared" si="6"/>
        <v>0</v>
      </c>
      <c r="K27" s="98">
        <f>SUM(K28,K31)</f>
        <v>17374878</v>
      </c>
      <c r="L27" s="133"/>
    </row>
    <row r="28" spans="1:12" ht="14.25" x14ac:dyDescent="0.2">
      <c r="A28" s="102" t="s">
        <v>71</v>
      </c>
      <c r="B28" s="105" t="s">
        <v>72</v>
      </c>
      <c r="C28" s="102">
        <f t="shared" ref="C28:K28" si="7">SUM(C29:C30)</f>
        <v>10310349</v>
      </c>
      <c r="D28" s="102">
        <f t="shared" si="7"/>
        <v>8303263</v>
      </c>
      <c r="E28" s="102">
        <f t="shared" si="7"/>
        <v>2007086</v>
      </c>
      <c r="F28" s="102">
        <f t="shared" si="7"/>
        <v>0</v>
      </c>
      <c r="G28" s="102">
        <f t="shared" si="7"/>
        <v>0</v>
      </c>
      <c r="H28" s="102">
        <f t="shared" si="7"/>
        <v>0</v>
      </c>
      <c r="I28" s="102">
        <f t="shared" si="7"/>
        <v>7064529</v>
      </c>
      <c r="J28" s="102">
        <f t="shared" si="7"/>
        <v>0</v>
      </c>
      <c r="K28" s="102">
        <f t="shared" si="7"/>
        <v>17374878</v>
      </c>
      <c r="L28" s="133"/>
    </row>
    <row r="29" spans="1:12" ht="14.25" x14ac:dyDescent="0.2">
      <c r="A29" s="102"/>
      <c r="B29" s="105" t="s">
        <v>281</v>
      </c>
      <c r="C29" s="188">
        <f>[2]Свод_расходов!F29-[2]Свод_расходов!F29+SUM(D29:H29)</f>
        <v>0</v>
      </c>
      <c r="D29" s="102">
        <v>0</v>
      </c>
      <c r="E29" s="102">
        <v>0</v>
      </c>
      <c r="F29" s="188">
        <v>0</v>
      </c>
      <c r="G29" s="102">
        <f>[2]Свод_расходов!L29</f>
        <v>0</v>
      </c>
      <c r="H29" s="102">
        <f>[2]Свод_расходов!AN28-[2]Свод_расходов!AN28</f>
        <v>0</v>
      </c>
      <c r="I29" s="102">
        <v>7064529</v>
      </c>
      <c r="J29" s="102">
        <f>[2]Свод_расходов!BD29-[2]Свод_расходов!BD29</f>
        <v>0</v>
      </c>
      <c r="K29" s="188">
        <f>SUM(C29,I29:J29)</f>
        <v>7064529</v>
      </c>
      <c r="L29" s="133"/>
    </row>
    <row r="30" spans="1:12" ht="14.25" x14ac:dyDescent="0.2">
      <c r="A30" s="102"/>
      <c r="B30" s="110" t="s">
        <v>282</v>
      </c>
      <c r="C30" s="188">
        <f>[2]Свод_расходов!F30-[2]Свод_расходов!F30+SUM(D30:H30)</f>
        <v>10310349</v>
      </c>
      <c r="D30" s="102">
        <f>[1]Свод_расходов!G30</f>
        <v>8303263</v>
      </c>
      <c r="E30" s="102">
        <f>[1]Свод_расходов!H30</f>
        <v>2007086</v>
      </c>
      <c r="F30" s="188">
        <f>[1]Свод_расходов!J30</f>
        <v>0</v>
      </c>
      <c r="G30" s="102">
        <f>[2]Свод_расходов!L30</f>
        <v>0</v>
      </c>
      <c r="H30" s="102">
        <f>[2]Свод_расходов!AN30</f>
        <v>0</v>
      </c>
      <c r="I30" s="102">
        <f>[2]Свод_расходов!AP30-[2]Свод_расходов!AP30</f>
        <v>0</v>
      </c>
      <c r="J30" s="102">
        <f>[2]Свод_расходов!BD30-[2]Свод_расходов!BD30</f>
        <v>0</v>
      </c>
      <c r="K30" s="188">
        <f>SUM(C30,I30:J30)</f>
        <v>10310349</v>
      </c>
      <c r="L30" s="133"/>
    </row>
    <row r="31" spans="1:12" ht="13.5" hidden="1" customHeight="1" x14ac:dyDescent="0.2">
      <c r="A31" s="102" t="s">
        <v>552</v>
      </c>
      <c r="B31" s="110" t="s">
        <v>553</v>
      </c>
      <c r="C31" s="102">
        <f t="shared" ref="C31:K31" si="8">C32</f>
        <v>0</v>
      </c>
      <c r="D31" s="102">
        <f t="shared" si="8"/>
        <v>0</v>
      </c>
      <c r="E31" s="102">
        <f t="shared" si="8"/>
        <v>0</v>
      </c>
      <c r="F31" s="102">
        <f t="shared" si="8"/>
        <v>0</v>
      </c>
      <c r="G31" s="102">
        <f t="shared" si="8"/>
        <v>0</v>
      </c>
      <c r="H31" s="102">
        <f t="shared" si="8"/>
        <v>0</v>
      </c>
      <c r="I31" s="102">
        <f t="shared" si="8"/>
        <v>0</v>
      </c>
      <c r="J31" s="102">
        <f t="shared" si="8"/>
        <v>0</v>
      </c>
      <c r="K31" s="102">
        <f t="shared" si="8"/>
        <v>0</v>
      </c>
      <c r="L31" s="133"/>
    </row>
    <row r="32" spans="1:12" ht="14.25" hidden="1" x14ac:dyDescent="0.2">
      <c r="A32" s="102"/>
      <c r="B32" s="105" t="s">
        <v>554</v>
      </c>
      <c r="C32" s="188">
        <f>[2]Свод_расходов!F32-[2]Свод_расходов!F32+SUM(D32:H32)</f>
        <v>0</v>
      </c>
      <c r="D32" s="102"/>
      <c r="E32" s="102"/>
      <c r="F32" s="188"/>
      <c r="G32" s="102">
        <f>[2]Свод_расходов!L32</f>
        <v>0</v>
      </c>
      <c r="H32" s="102">
        <f>[2]Свод_расходов!AN32</f>
        <v>0</v>
      </c>
      <c r="I32" s="102">
        <f>[2]Свод_расходов!AP32-[2]Свод_расходов!AP32</f>
        <v>0</v>
      </c>
      <c r="J32" s="102">
        <f>[2]Свод_расходов!BD32-[2]Свод_расходов!BD32</f>
        <v>0</v>
      </c>
      <c r="K32" s="188">
        <f>SUM(C32,I32:J32)</f>
        <v>0</v>
      </c>
      <c r="L32" s="133"/>
    </row>
    <row r="33" spans="1:12" ht="14.25" x14ac:dyDescent="0.2">
      <c r="A33" s="98" t="s">
        <v>73</v>
      </c>
      <c r="B33" s="99" t="s">
        <v>74</v>
      </c>
      <c r="C33" s="98">
        <f t="shared" ref="C33:K33" si="9">SUM(C34,C36,C40,C46)</f>
        <v>174633364</v>
      </c>
      <c r="D33" s="98">
        <f t="shared" si="9"/>
        <v>141618383</v>
      </c>
      <c r="E33" s="98">
        <f t="shared" si="9"/>
        <v>32983618</v>
      </c>
      <c r="F33" s="98">
        <f t="shared" si="9"/>
        <v>31363</v>
      </c>
      <c r="G33" s="98">
        <f t="shared" si="9"/>
        <v>0</v>
      </c>
      <c r="H33" s="98">
        <f t="shared" si="9"/>
        <v>0</v>
      </c>
      <c r="I33" s="98">
        <f t="shared" si="9"/>
        <v>0</v>
      </c>
      <c r="J33" s="98">
        <f t="shared" si="9"/>
        <v>644524</v>
      </c>
      <c r="K33" s="98">
        <f t="shared" si="9"/>
        <v>175277888</v>
      </c>
      <c r="L33" s="133"/>
    </row>
    <row r="34" spans="1:12" ht="14.25" x14ac:dyDescent="0.2">
      <c r="A34" s="98" t="s">
        <v>75</v>
      </c>
      <c r="B34" s="99" t="s">
        <v>76</v>
      </c>
      <c r="C34" s="98">
        <f t="shared" ref="C34:K34" si="10">C35</f>
        <v>55319592</v>
      </c>
      <c r="D34" s="98">
        <f t="shared" si="10"/>
        <v>44795552</v>
      </c>
      <c r="E34" s="98">
        <f t="shared" si="10"/>
        <v>10518473</v>
      </c>
      <c r="F34" s="98">
        <f t="shared" si="10"/>
        <v>5567</v>
      </c>
      <c r="G34" s="98">
        <f t="shared" si="10"/>
        <v>0</v>
      </c>
      <c r="H34" s="98">
        <f t="shared" si="10"/>
        <v>0</v>
      </c>
      <c r="I34" s="98">
        <f t="shared" si="10"/>
        <v>0</v>
      </c>
      <c r="J34" s="98">
        <f t="shared" si="10"/>
        <v>0</v>
      </c>
      <c r="K34" s="98">
        <f t="shared" si="10"/>
        <v>55319592</v>
      </c>
      <c r="L34" s="133"/>
    </row>
    <row r="35" spans="1:12" ht="14.25" x14ac:dyDescent="0.2">
      <c r="A35" s="102"/>
      <c r="B35" s="103" t="s">
        <v>284</v>
      </c>
      <c r="C35" s="188">
        <f>[2]Свод_расходов!F35-[2]Свод_расходов!F35+SUM(D35:H35)</f>
        <v>55319592</v>
      </c>
      <c r="D35" s="102">
        <f>[1]Свод_расходов!G35</f>
        <v>44795552</v>
      </c>
      <c r="E35" s="102">
        <f>[1]Свод_расходов!H35</f>
        <v>10518473</v>
      </c>
      <c r="F35" s="188">
        <f>[1]Свод_расходов!J35</f>
        <v>5567</v>
      </c>
      <c r="G35" s="102">
        <f>[1]Свод_расходов!L35</f>
        <v>0</v>
      </c>
      <c r="H35" s="102">
        <f>[2]Свод_расходов!AN35</f>
        <v>0</v>
      </c>
      <c r="I35" s="102">
        <f>[2]Свод_расходов!AP35-[2]Свод_расходов!AP35</f>
        <v>0</v>
      </c>
      <c r="J35" s="102">
        <f>[2]Свод_расходов!BD35-[2]Свод_расходов!BD35</f>
        <v>0</v>
      </c>
      <c r="K35" s="188">
        <f>SUM(C35,I35:J35)</f>
        <v>55319592</v>
      </c>
      <c r="L35" s="133"/>
    </row>
    <row r="36" spans="1:12" ht="14.25" x14ac:dyDescent="0.2">
      <c r="A36" s="98" t="s">
        <v>77</v>
      </c>
      <c r="B36" s="99" t="s">
        <v>78</v>
      </c>
      <c r="C36" s="98">
        <f t="shared" ref="C36:K36" si="11">SUM(C37:C39)</f>
        <v>80451634</v>
      </c>
      <c r="D36" s="98">
        <f t="shared" si="11"/>
        <v>65216582</v>
      </c>
      <c r="E36" s="98">
        <f t="shared" si="11"/>
        <v>15217256</v>
      </c>
      <c r="F36" s="98">
        <f t="shared" si="11"/>
        <v>17796</v>
      </c>
      <c r="G36" s="98">
        <f t="shared" si="11"/>
        <v>0</v>
      </c>
      <c r="H36" s="98">
        <f t="shared" si="11"/>
        <v>0</v>
      </c>
      <c r="I36" s="98">
        <f t="shared" si="11"/>
        <v>0</v>
      </c>
      <c r="J36" s="98">
        <f>SUM(J37:J39)</f>
        <v>644524</v>
      </c>
      <c r="K36" s="98">
        <f t="shared" si="11"/>
        <v>81096158</v>
      </c>
      <c r="L36" s="133"/>
    </row>
    <row r="37" spans="1:12" ht="25.5" x14ac:dyDescent="0.2">
      <c r="A37" s="102"/>
      <c r="B37" s="105" t="s">
        <v>491</v>
      </c>
      <c r="C37" s="188">
        <f>[2]Свод_расходов!F37-[2]Свод_расходов!F37+SUM(D37:H37)</f>
        <v>71657946</v>
      </c>
      <c r="D37" s="102">
        <f>[1]Свод_расходов!G37</f>
        <v>58114356</v>
      </c>
      <c r="E37" s="102">
        <f>[1]Свод_расходов!H37</f>
        <v>13527248</v>
      </c>
      <c r="F37" s="188">
        <f>[1]Свод_расходов!J37</f>
        <v>16342</v>
      </c>
      <c r="G37" s="102">
        <f>[1]Свод_расходов!L37</f>
        <v>0</v>
      </c>
      <c r="H37" s="102">
        <f>[2]Свод_расходов!AN37</f>
        <v>0</v>
      </c>
      <c r="I37" s="102">
        <f>[2]Свод_расходов!AP37-[2]Свод_расходов!AP37</f>
        <v>0</v>
      </c>
      <c r="J37" s="102">
        <f>[2]Свод_расходов!BD37-[2]Свод_расходов!BD37</f>
        <v>0</v>
      </c>
      <c r="K37" s="188">
        <f t="shared" ref="K37:K45" si="12">SUM(C37,I37:J37)</f>
        <v>71657946</v>
      </c>
      <c r="L37" s="133"/>
    </row>
    <row r="38" spans="1:12" ht="14.25" x14ac:dyDescent="0.2">
      <c r="A38" s="102"/>
      <c r="B38" s="105" t="s">
        <v>288</v>
      </c>
      <c r="C38" s="188">
        <f>[2]Свод_расходов!F38-[2]Свод_расходов!F38+SUM(D38:H38)</f>
        <v>2266842</v>
      </c>
      <c r="D38" s="102">
        <f>[1]Свод_расходов!G38</f>
        <v>1832829</v>
      </c>
      <c r="E38" s="102">
        <f>[1]Свод_расходов!H38</f>
        <v>433367</v>
      </c>
      <c r="F38" s="188">
        <f>[1]Свод_расходов!J38</f>
        <v>646</v>
      </c>
      <c r="G38" s="102">
        <f>[1]Свод_расходов!L38</f>
        <v>0</v>
      </c>
      <c r="H38" s="102">
        <f>[2]Свод_расходов!AN38</f>
        <v>0</v>
      </c>
      <c r="I38" s="102">
        <f>[2]Свод_расходов!AP38-[2]Свод_расходов!AP38</f>
        <v>0</v>
      </c>
      <c r="J38" s="102">
        <f>[2]Свод_расходов!BD38-[2]Свод_расходов!BD38</f>
        <v>0</v>
      </c>
      <c r="K38" s="188">
        <f t="shared" si="12"/>
        <v>2266842</v>
      </c>
      <c r="L38" s="133"/>
    </row>
    <row r="39" spans="1:12" ht="14.25" x14ac:dyDescent="0.2">
      <c r="A39" s="102"/>
      <c r="B39" s="105" t="s">
        <v>555</v>
      </c>
      <c r="C39" s="188">
        <f>[2]Свод_расходов!F39-[2]Свод_расходов!F39+SUM(D39:H39)</f>
        <v>6526846</v>
      </c>
      <c r="D39" s="102">
        <f>[1]Свод_расходов!G39</f>
        <v>5269397</v>
      </c>
      <c r="E39" s="102">
        <f>[1]Свод_расходов!H39</f>
        <v>1256641</v>
      </c>
      <c r="F39" s="188">
        <f>[1]Свод_расходов!J39</f>
        <v>808</v>
      </c>
      <c r="G39" s="102">
        <f>[1]Свод_расходов!L39</f>
        <v>0</v>
      </c>
      <c r="H39" s="102">
        <f>[2]Свод_расходов!AN39</f>
        <v>0</v>
      </c>
      <c r="I39" s="102">
        <f>[2]Свод_расходов!AP39</f>
        <v>0</v>
      </c>
      <c r="J39" s="102">
        <f>[1]Свод_расходов!K39+[1]Свод_расходов!O39+[1]Свод_расходов!T39+[1]Свод_расходов!U39+[1]Свод_расходов!AD39+[1]Свод_расходов!BF39</f>
        <v>644524</v>
      </c>
      <c r="K39" s="188">
        <f t="shared" si="12"/>
        <v>7171370</v>
      </c>
      <c r="L39" s="133"/>
    </row>
    <row r="40" spans="1:12" ht="25.5" x14ac:dyDescent="0.2">
      <c r="A40" s="98" t="s">
        <v>79</v>
      </c>
      <c r="B40" s="99" t="s">
        <v>80</v>
      </c>
      <c r="C40" s="98">
        <f t="shared" ref="C40:K40" si="13">SUM(C41:C43,C44:C45)</f>
        <v>37508341</v>
      </c>
      <c r="D40" s="98">
        <f t="shared" si="13"/>
        <v>30511436</v>
      </c>
      <c r="E40" s="98">
        <f t="shared" si="13"/>
        <v>6988905</v>
      </c>
      <c r="F40" s="98">
        <f t="shared" si="13"/>
        <v>8000</v>
      </c>
      <c r="G40" s="98">
        <f t="shared" si="13"/>
        <v>0</v>
      </c>
      <c r="H40" s="98">
        <f t="shared" si="13"/>
        <v>0</v>
      </c>
      <c r="I40" s="98">
        <f t="shared" si="13"/>
        <v>0</v>
      </c>
      <c r="J40" s="98">
        <f t="shared" si="13"/>
        <v>0</v>
      </c>
      <c r="K40" s="98">
        <f t="shared" si="13"/>
        <v>37508341</v>
      </c>
      <c r="L40" s="133"/>
    </row>
    <row r="41" spans="1:12" ht="12.75" customHeight="1" x14ac:dyDescent="0.2">
      <c r="A41" s="102"/>
      <c r="B41" s="190" t="s">
        <v>556</v>
      </c>
      <c r="C41" s="188">
        <f>[2]Свод_расходов!F41-[2]Свод_расходов!F41+SUM(D41:H41)</f>
        <v>7020900</v>
      </c>
      <c r="D41" s="102">
        <f>[1]Свод_расходов!G41</f>
        <v>5697529</v>
      </c>
      <c r="E41" s="102">
        <f>[1]Свод_расходов!H41</f>
        <v>1323371</v>
      </c>
      <c r="F41" s="188">
        <f>[2]Свод_расходов!J41</f>
        <v>0</v>
      </c>
      <c r="G41" s="102">
        <f>[2]Свод_расходов!L41</f>
        <v>0</v>
      </c>
      <c r="H41" s="102">
        <f>[2]Свод_расходов!AN41</f>
        <v>0</v>
      </c>
      <c r="I41" s="102">
        <f>[2]Свод_расходов!AP41-[2]Свод_расходов!AP41</f>
        <v>0</v>
      </c>
      <c r="J41" s="102">
        <f>[2]Свод_расходов!BD41-[2]Свод_расходов!BD41</f>
        <v>0</v>
      </c>
      <c r="K41" s="188">
        <f t="shared" si="12"/>
        <v>7020900</v>
      </c>
      <c r="L41" s="133"/>
    </row>
    <row r="42" spans="1:12" ht="14.25" x14ac:dyDescent="0.2">
      <c r="A42" s="102"/>
      <c r="B42" s="190" t="s">
        <v>557</v>
      </c>
      <c r="C42" s="188">
        <f>[2]Свод_расходов!F42-[2]Свод_расходов!F42+SUM(D42:H42)</f>
        <v>9547295</v>
      </c>
      <c r="D42" s="102">
        <f>[1]Свод_расходов!G42</f>
        <v>7799454</v>
      </c>
      <c r="E42" s="102">
        <f>[1]Свод_расходов!H42</f>
        <v>1747841</v>
      </c>
      <c r="F42" s="188">
        <f>[2]Свод_расходов!J42</f>
        <v>0</v>
      </c>
      <c r="G42" s="102">
        <f>[2]Свод_расходов!L42</f>
        <v>0</v>
      </c>
      <c r="H42" s="102">
        <f>[2]Свод_расходов!AN42</f>
        <v>0</v>
      </c>
      <c r="I42" s="102">
        <f>[2]Свод_расходов!AP42-[2]Свод_расходов!AP42</f>
        <v>0</v>
      </c>
      <c r="J42" s="102">
        <f>[2]Свод_расходов!BD42-[2]Свод_расходов!BD42</f>
        <v>0</v>
      </c>
      <c r="K42" s="188">
        <f t="shared" si="12"/>
        <v>9547295</v>
      </c>
      <c r="L42" s="133"/>
    </row>
    <row r="43" spans="1:12" ht="12.75" customHeight="1" x14ac:dyDescent="0.2">
      <c r="A43" s="102"/>
      <c r="B43" s="190" t="s">
        <v>558</v>
      </c>
      <c r="C43" s="188">
        <f>[2]Свод_расходов!F43-[2]Свод_расходов!F43+SUM(D43:H43)</f>
        <v>14961006</v>
      </c>
      <c r="D43" s="102">
        <f>[1]Свод_расходов!G43</f>
        <v>12146453</v>
      </c>
      <c r="E43" s="102">
        <f>[1]Свод_расходов!H43</f>
        <v>2806553</v>
      </c>
      <c r="F43" s="188">
        <f>[1]Свод_расходов!J43</f>
        <v>8000</v>
      </c>
      <c r="G43" s="102">
        <f>[2]Свод_расходов!L43</f>
        <v>0</v>
      </c>
      <c r="H43" s="102">
        <v>0</v>
      </c>
      <c r="I43" s="102">
        <f>[2]Свод_расходов!AP43-[2]Свод_расходов!AP43</f>
        <v>0</v>
      </c>
      <c r="J43" s="102">
        <f>[2]Свод_расходов!BD43-[2]Свод_расходов!BD43</f>
        <v>0</v>
      </c>
      <c r="K43" s="188">
        <f t="shared" si="12"/>
        <v>14961006</v>
      </c>
      <c r="L43" s="133"/>
    </row>
    <row r="44" spans="1:12" ht="12.75" customHeight="1" x14ac:dyDescent="0.2">
      <c r="A44" s="102"/>
      <c r="B44" s="190" t="s">
        <v>559</v>
      </c>
      <c r="C44" s="188">
        <f>[2]Свод_расходов!F46-[2]Свод_расходов!F46+SUM(D44:H44)</f>
        <v>2874935</v>
      </c>
      <c r="D44" s="102">
        <f>[1]Свод_расходов!G44</f>
        <v>2345364</v>
      </c>
      <c r="E44" s="102">
        <f>[1]Свод_расходов!H44</f>
        <v>529571</v>
      </c>
      <c r="F44" s="188">
        <f>[2]Свод_расходов!J46</f>
        <v>0</v>
      </c>
      <c r="G44" s="102">
        <f>[2]Свод_расходов!L46</f>
        <v>0</v>
      </c>
      <c r="H44" s="102">
        <f>[2]Свод_расходов!AN46</f>
        <v>0</v>
      </c>
      <c r="I44" s="102">
        <f>[2]Свод_расходов!AP46-[2]Свод_расходов!AP46</f>
        <v>0</v>
      </c>
      <c r="J44" s="102">
        <f>[2]Свод_расходов!BD46-[2]Свод_расходов!BD46</f>
        <v>0</v>
      </c>
      <c r="K44" s="188">
        <f t="shared" si="12"/>
        <v>2874935</v>
      </c>
      <c r="L44" s="133"/>
    </row>
    <row r="45" spans="1:12" ht="12.75" customHeight="1" x14ac:dyDescent="0.2">
      <c r="A45" s="102"/>
      <c r="B45" s="110" t="s">
        <v>560</v>
      </c>
      <c r="C45" s="188">
        <f>[2]Свод_расходов!F47-[2]Свод_расходов!F47+SUM(D45:H45)</f>
        <v>3104205</v>
      </c>
      <c r="D45" s="102">
        <f>[1]Свод_расходов!G45</f>
        <v>2522636</v>
      </c>
      <c r="E45" s="102">
        <f>[1]Свод_расходов!H45</f>
        <v>581569</v>
      </c>
      <c r="F45" s="188">
        <f>[2]Свод_расходов!J47</f>
        <v>0</v>
      </c>
      <c r="G45" s="102">
        <f>[2]Свод_расходов!L47</f>
        <v>0</v>
      </c>
      <c r="H45" s="102">
        <f>[2]Свод_расходов!AN47</f>
        <v>0</v>
      </c>
      <c r="I45" s="102">
        <f>[2]Свод_расходов!AP47-[2]Свод_расходов!AP47</f>
        <v>0</v>
      </c>
      <c r="J45" s="102">
        <f>[2]Свод_расходов!BD47-[2]Свод_расходов!BD47</f>
        <v>0</v>
      </c>
      <c r="K45" s="188">
        <f t="shared" si="12"/>
        <v>3104205</v>
      </c>
      <c r="L45" s="133"/>
    </row>
    <row r="46" spans="1:12" ht="39.75" customHeight="1" x14ac:dyDescent="0.2">
      <c r="A46" s="98" t="s">
        <v>81</v>
      </c>
      <c r="B46" s="108" t="s">
        <v>82</v>
      </c>
      <c r="C46" s="98">
        <f t="shared" ref="C46:K46" si="14">C47</f>
        <v>1353797</v>
      </c>
      <c r="D46" s="98">
        <f t="shared" si="14"/>
        <v>1094813</v>
      </c>
      <c r="E46" s="98">
        <f t="shared" si="14"/>
        <v>258984</v>
      </c>
      <c r="F46" s="98">
        <f t="shared" si="14"/>
        <v>0</v>
      </c>
      <c r="G46" s="98">
        <f t="shared" si="14"/>
        <v>0</v>
      </c>
      <c r="H46" s="98">
        <f t="shared" si="14"/>
        <v>0</v>
      </c>
      <c r="I46" s="98">
        <f t="shared" si="14"/>
        <v>0</v>
      </c>
      <c r="J46" s="98">
        <f t="shared" si="14"/>
        <v>0</v>
      </c>
      <c r="K46" s="98">
        <f t="shared" si="14"/>
        <v>1353797</v>
      </c>
      <c r="L46" s="133"/>
    </row>
    <row r="47" spans="1:12" ht="12.75" customHeight="1" x14ac:dyDescent="0.2">
      <c r="A47" s="102"/>
      <c r="B47" s="111" t="s">
        <v>299</v>
      </c>
      <c r="C47" s="188">
        <f>[2]Свод_расходов!F49-[2]Свод_расходов!F49+SUM(D47:H47)</f>
        <v>1353797</v>
      </c>
      <c r="D47" s="102">
        <f>[1]Свод_расходов!G47</f>
        <v>1094813</v>
      </c>
      <c r="E47" s="102">
        <f>[1]Свод_расходов!H47</f>
        <v>258984</v>
      </c>
      <c r="F47" s="188">
        <f>[2]Свод_расходов!J49</f>
        <v>0</v>
      </c>
      <c r="G47" s="102">
        <f>[2]Свод_расходов!L49</f>
        <v>0</v>
      </c>
      <c r="H47" s="102">
        <f>[2]Свод_расходов!AN49</f>
        <v>0</v>
      </c>
      <c r="I47" s="102">
        <f>[2]Свод_расходов!AP49-[2]Свод_расходов!AP49</f>
        <v>0</v>
      </c>
      <c r="J47" s="102">
        <f>[2]Свод_расходов!BD49-[2]Свод_расходов!BD49</f>
        <v>0</v>
      </c>
      <c r="K47" s="188">
        <f>SUM(C47,I47:J47)</f>
        <v>1353797</v>
      </c>
      <c r="L47" s="133"/>
    </row>
    <row r="48" spans="1:12" ht="14.25" x14ac:dyDescent="0.2">
      <c r="A48" s="98" t="s">
        <v>83</v>
      </c>
      <c r="B48" s="99" t="s">
        <v>84</v>
      </c>
      <c r="C48" s="98">
        <f t="shared" ref="C48:K48" si="15">SUM(C49,C54,C58)</f>
        <v>17037795</v>
      </c>
      <c r="D48" s="98">
        <f t="shared" si="15"/>
        <v>13825109</v>
      </c>
      <c r="E48" s="98">
        <f t="shared" si="15"/>
        <v>3212686</v>
      </c>
      <c r="F48" s="98">
        <f t="shared" si="15"/>
        <v>0</v>
      </c>
      <c r="G48" s="98">
        <f t="shared" si="15"/>
        <v>0</v>
      </c>
      <c r="H48" s="98">
        <f t="shared" si="15"/>
        <v>0</v>
      </c>
      <c r="I48" s="98">
        <f t="shared" si="15"/>
        <v>0</v>
      </c>
      <c r="J48" s="98">
        <f t="shared" si="15"/>
        <v>0</v>
      </c>
      <c r="K48" s="98">
        <f t="shared" si="15"/>
        <v>17037795</v>
      </c>
      <c r="L48" s="133"/>
    </row>
    <row r="49" spans="1:12" ht="14.25" x14ac:dyDescent="0.2">
      <c r="A49" s="98" t="s">
        <v>85</v>
      </c>
      <c r="B49" s="99" t="s">
        <v>86</v>
      </c>
      <c r="C49" s="98">
        <f t="shared" ref="C49:I49" si="16">SUM(C50:C53)</f>
        <v>12287669</v>
      </c>
      <c r="D49" s="98">
        <f t="shared" si="16"/>
        <v>10011946</v>
      </c>
      <c r="E49" s="98">
        <f t="shared" si="16"/>
        <v>2275723</v>
      </c>
      <c r="F49" s="98">
        <f t="shared" si="16"/>
        <v>0</v>
      </c>
      <c r="G49" s="98">
        <f t="shared" si="16"/>
        <v>0</v>
      </c>
      <c r="H49" s="98">
        <f t="shared" si="16"/>
        <v>0</v>
      </c>
      <c r="I49" s="98">
        <f t="shared" si="16"/>
        <v>0</v>
      </c>
      <c r="J49" s="98">
        <f>SUM(J50:J53)</f>
        <v>0</v>
      </c>
      <c r="K49" s="98">
        <f>SUM(K50:K53)</f>
        <v>12287669</v>
      </c>
      <c r="L49" s="133"/>
    </row>
    <row r="50" spans="1:12" ht="14.25" x14ac:dyDescent="0.2">
      <c r="A50" s="102"/>
      <c r="B50" s="105" t="s">
        <v>301</v>
      </c>
      <c r="C50" s="188">
        <f>[2]Свод_расходов!F52-[2]Свод_расходов!F52+SUM(D50:H50)</f>
        <v>3531151</v>
      </c>
      <c r="D50" s="102">
        <f>[1]Свод_расходов!G50</f>
        <v>2871055</v>
      </c>
      <c r="E50" s="102">
        <f>[1]Свод_расходов!H50</f>
        <v>660096</v>
      </c>
      <c r="F50" s="188">
        <f>[2]Свод_расходов!J52</f>
        <v>0</v>
      </c>
      <c r="G50" s="102">
        <f>[2]Свод_расходов!L52</f>
        <v>0</v>
      </c>
      <c r="H50" s="102">
        <f>[2]Свод_расходов!AN52</f>
        <v>0</v>
      </c>
      <c r="I50" s="102">
        <f>[2]Свод_расходов!AP52-[2]Свод_расходов!AP52</f>
        <v>0</v>
      </c>
      <c r="J50" s="102">
        <f>[2]Свод_расходов!BD52-[2]Свод_расходов!BD52</f>
        <v>0</v>
      </c>
      <c r="K50" s="188">
        <f t="shared" ref="K50:K56" si="17">SUM(C50,I50:J50)</f>
        <v>3531151</v>
      </c>
      <c r="L50" s="133"/>
    </row>
    <row r="51" spans="1:12" ht="14.25" x14ac:dyDescent="0.2">
      <c r="A51" s="102"/>
      <c r="B51" s="105" t="s">
        <v>303</v>
      </c>
      <c r="C51" s="188">
        <f>[2]Свод_расходов!F53-[2]Свод_расходов!F53+SUM(D51:H51)</f>
        <v>1525928</v>
      </c>
      <c r="D51" s="102">
        <f>[1]Свод_расходов!G51</f>
        <v>1241027</v>
      </c>
      <c r="E51" s="102">
        <f>[1]Свод_расходов!H51</f>
        <v>284901</v>
      </c>
      <c r="F51" s="188">
        <f>[1]Свод_расходов!J51</f>
        <v>0</v>
      </c>
      <c r="G51" s="102">
        <f>[2]Свод_расходов!L53</f>
        <v>0</v>
      </c>
      <c r="H51" s="102">
        <f>[2]Свод_расходов!AN53</f>
        <v>0</v>
      </c>
      <c r="I51" s="102">
        <f>[2]Свод_расходов!AP53-[2]Свод_расходов!AP53</f>
        <v>0</v>
      </c>
      <c r="J51" s="102">
        <f>[2]Свод_расходов!BD53-[2]Свод_расходов!BD53</f>
        <v>0</v>
      </c>
      <c r="K51" s="188">
        <f t="shared" si="17"/>
        <v>1525928</v>
      </c>
      <c r="L51" s="133"/>
    </row>
    <row r="52" spans="1:12" ht="12.75" customHeight="1" x14ac:dyDescent="0.2">
      <c r="A52" s="102"/>
      <c r="B52" s="105" t="s">
        <v>561</v>
      </c>
      <c r="C52" s="188">
        <f>[2]Свод_расходов!F54-[2]Свод_расходов!F54+SUM(D52:H52)</f>
        <v>5834192</v>
      </c>
      <c r="D52" s="102">
        <f>[1]Свод_расходов!G52</f>
        <v>4762211</v>
      </c>
      <c r="E52" s="102">
        <f>[1]Свод_расходов!H52</f>
        <v>1071981</v>
      </c>
      <c r="F52" s="188">
        <f>[2]Свод_расходов!J54</f>
        <v>0</v>
      </c>
      <c r="G52" s="102">
        <f>[2]Свод_расходов!L54</f>
        <v>0</v>
      </c>
      <c r="H52" s="102">
        <f>[2]Свод_расходов!AN54</f>
        <v>0</v>
      </c>
      <c r="I52" s="102">
        <f>[2]Свод_расходов!AP54-[2]Свод_расходов!AP54</f>
        <v>0</v>
      </c>
      <c r="J52" s="102">
        <f>[2]Свод_расходов!BD54-[2]Свод_расходов!BD54</f>
        <v>0</v>
      </c>
      <c r="K52" s="188">
        <f t="shared" si="17"/>
        <v>5834192</v>
      </c>
      <c r="L52" s="133"/>
    </row>
    <row r="53" spans="1:12" ht="14.25" x14ac:dyDescent="0.2">
      <c r="A53" s="102"/>
      <c r="B53" s="115" t="s">
        <v>307</v>
      </c>
      <c r="C53" s="188">
        <f>[2]Свод_расходов!F55-[2]Свод_расходов!F55+SUM(D53:H53)</f>
        <v>1396398</v>
      </c>
      <c r="D53" s="102">
        <f>[1]Свод_расходов!G53</f>
        <v>1137653</v>
      </c>
      <c r="E53" s="102">
        <f>[1]Свод_расходов!H53</f>
        <v>258745</v>
      </c>
      <c r="F53" s="188">
        <f>[2]Свод_расходов!J55</f>
        <v>0</v>
      </c>
      <c r="G53" s="102">
        <f>[2]Свод_расходов!L55</f>
        <v>0</v>
      </c>
      <c r="H53" s="102">
        <f>[2]Свод_расходов!AN55</f>
        <v>0</v>
      </c>
      <c r="I53" s="102">
        <f>[2]Свод_расходов!AP55-[2]Свод_расходов!AP55</f>
        <v>0</v>
      </c>
      <c r="J53" s="102">
        <f>[2]Свод_расходов!BD55-[2]Свод_расходов!BD55</f>
        <v>0</v>
      </c>
      <c r="K53" s="188">
        <f t="shared" si="17"/>
        <v>1396398</v>
      </c>
      <c r="L53" s="133"/>
    </row>
    <row r="54" spans="1:12" ht="25.5" x14ac:dyDescent="0.2">
      <c r="A54" s="98" t="s">
        <v>89</v>
      </c>
      <c r="B54" s="99" t="s">
        <v>90</v>
      </c>
      <c r="C54" s="98">
        <f t="shared" ref="C54:J54" si="18">SUM(C55:C57)</f>
        <v>3613081</v>
      </c>
      <c r="D54" s="98">
        <f t="shared" si="18"/>
        <v>2906985</v>
      </c>
      <c r="E54" s="98">
        <f t="shared" si="18"/>
        <v>706096</v>
      </c>
      <c r="F54" s="98">
        <f t="shared" si="18"/>
        <v>0</v>
      </c>
      <c r="G54" s="98">
        <f t="shared" si="18"/>
        <v>0</v>
      </c>
      <c r="H54" s="98">
        <f t="shared" si="18"/>
        <v>0</v>
      </c>
      <c r="I54" s="98">
        <f t="shared" si="18"/>
        <v>0</v>
      </c>
      <c r="J54" s="98">
        <f t="shared" si="18"/>
        <v>0</v>
      </c>
      <c r="K54" s="98">
        <f>SUM(K55:K57)</f>
        <v>3613081</v>
      </c>
      <c r="L54" s="133"/>
    </row>
    <row r="55" spans="1:12" ht="14.25" hidden="1" x14ac:dyDescent="0.2">
      <c r="A55" s="102"/>
      <c r="B55" s="105" t="s">
        <v>562</v>
      </c>
      <c r="C55" s="188">
        <f>[2]Свод_расходов!F60-[2]Свод_расходов!F60+SUM(D55:H55)</f>
        <v>0</v>
      </c>
      <c r="D55" s="102">
        <f>[1]Свод_расходов!G58</f>
        <v>0</v>
      </c>
      <c r="E55" s="102">
        <f>[1]Свод_расходов!H58</f>
        <v>0</v>
      </c>
      <c r="F55" s="188">
        <f>[2]Свод_расходов!J60</f>
        <v>0</v>
      </c>
      <c r="G55" s="102">
        <f>[2]Свод_расходов!L60</f>
        <v>0</v>
      </c>
      <c r="H55" s="102">
        <f>[2]Свод_расходов!AN60</f>
        <v>0</v>
      </c>
      <c r="I55" s="102">
        <f>[2]Свод_расходов!AP60-[2]Свод_расходов!AP60</f>
        <v>0</v>
      </c>
      <c r="J55" s="102">
        <f>[2]Свод_расходов!BD60-[2]Свод_расходов!BD60</f>
        <v>0</v>
      </c>
      <c r="K55" s="188">
        <f t="shared" si="17"/>
        <v>0</v>
      </c>
      <c r="L55" s="133"/>
    </row>
    <row r="56" spans="1:12" ht="14.25" x14ac:dyDescent="0.2">
      <c r="A56" s="102"/>
      <c r="B56" s="191" t="s">
        <v>314</v>
      </c>
      <c r="C56" s="188">
        <f>[2]Свод_расходов!F61-[2]Свод_расходов!F61+SUM(D56:H56)</f>
        <v>594588</v>
      </c>
      <c r="D56" s="102">
        <f>[1]Свод_расходов!G59</f>
        <v>483270</v>
      </c>
      <c r="E56" s="102">
        <f>[1]Свод_расходов!H59</f>
        <v>111318</v>
      </c>
      <c r="F56" s="188">
        <f>[2]Свод_расходов!J61</f>
        <v>0</v>
      </c>
      <c r="G56" s="102">
        <f>[2]Свод_расходов!L61</f>
        <v>0</v>
      </c>
      <c r="H56" s="102">
        <f>[2]Свод_расходов!AN61</f>
        <v>0</v>
      </c>
      <c r="I56" s="102">
        <f>[2]Свод_расходов!AP61-[2]Свод_расходов!AP61</f>
        <v>0</v>
      </c>
      <c r="J56" s="102">
        <f>[2]Свод_расходов!BD61-[2]Свод_расходов!BD61</f>
        <v>0</v>
      </c>
      <c r="K56" s="188">
        <f t="shared" si="17"/>
        <v>594588</v>
      </c>
      <c r="L56" s="133"/>
    </row>
    <row r="57" spans="1:12" ht="14.25" x14ac:dyDescent="0.2">
      <c r="A57" s="102"/>
      <c r="B57" s="110" t="s">
        <v>318</v>
      </c>
      <c r="C57" s="188">
        <f>[2]Свод_расходов!F63-[2]Свод_расходов!F63+SUM(D57:H57)</f>
        <v>3018493</v>
      </c>
      <c r="D57" s="102">
        <f>[1]Свод_расходов!G61</f>
        <v>2423715</v>
      </c>
      <c r="E57" s="102">
        <f>[1]Свод_расходов!H61</f>
        <v>594778</v>
      </c>
      <c r="F57" s="188">
        <f>[2]Свод_расходов!J63</f>
        <v>0</v>
      </c>
      <c r="G57" s="102">
        <f>[2]Свод_расходов!L63</f>
        <v>0</v>
      </c>
      <c r="H57" s="102">
        <f>[2]Свод_расходов!AN63</f>
        <v>0</v>
      </c>
      <c r="I57" s="102">
        <f>[2]Свод_расходов!AP63-[2]Свод_расходов!AP63</f>
        <v>0</v>
      </c>
      <c r="J57" s="102">
        <f>[2]Свод_расходов!BD63-[2]Свод_расходов!BD63</f>
        <v>0</v>
      </c>
      <c r="K57" s="188">
        <f>SUM(C57,I57:J57)</f>
        <v>3018493</v>
      </c>
      <c r="L57" s="133"/>
    </row>
    <row r="58" spans="1:12" ht="51" x14ac:dyDescent="0.2">
      <c r="A58" s="98" t="s">
        <v>91</v>
      </c>
      <c r="B58" s="108" t="s">
        <v>92</v>
      </c>
      <c r="C58" s="98">
        <f>SUM(C59:C60)</f>
        <v>1137045</v>
      </c>
      <c r="D58" s="98">
        <f>SUM(D59:D60)</f>
        <v>906178</v>
      </c>
      <c r="E58" s="98">
        <f t="shared" ref="E58:K58" si="19">SUM(E59:E60)</f>
        <v>230867</v>
      </c>
      <c r="F58" s="98">
        <f t="shared" si="19"/>
        <v>0</v>
      </c>
      <c r="G58" s="98">
        <f t="shared" si="19"/>
        <v>0</v>
      </c>
      <c r="H58" s="98">
        <f t="shared" si="19"/>
        <v>0</v>
      </c>
      <c r="I58" s="98">
        <f t="shared" si="19"/>
        <v>0</v>
      </c>
      <c r="J58" s="98">
        <f t="shared" si="19"/>
        <v>0</v>
      </c>
      <c r="K58" s="98">
        <f t="shared" si="19"/>
        <v>1137045</v>
      </c>
      <c r="L58" s="133"/>
    </row>
    <row r="59" spans="1:12" ht="14.25" hidden="1" x14ac:dyDescent="0.2">
      <c r="A59" s="102"/>
      <c r="B59" s="111" t="s">
        <v>319</v>
      </c>
      <c r="C59" s="188">
        <f>[2]Свод_расходов!F66-[2]Свод_расходов!F66+SUM(D59:H59)</f>
        <v>0</v>
      </c>
      <c r="D59" s="102">
        <f>[1]Свод_расходов!G63</f>
        <v>0</v>
      </c>
      <c r="E59" s="102">
        <f>[1]Свод_расходов!H63</f>
        <v>0</v>
      </c>
      <c r="F59" s="188">
        <f>[2]Свод_расходов!J66</f>
        <v>0</v>
      </c>
      <c r="G59" s="102">
        <f>[2]Свод_расходов!L66</f>
        <v>0</v>
      </c>
      <c r="H59" s="102">
        <f>[2]Свод_расходов!AN66</f>
        <v>0</v>
      </c>
      <c r="I59" s="102">
        <f>[2]Свод_расходов!AP66-[2]Свод_расходов!AP66</f>
        <v>0</v>
      </c>
      <c r="J59" s="102">
        <f>[2]Свод_расходов!BD66-[2]Свод_расходов!BD66</f>
        <v>0</v>
      </c>
      <c r="K59" s="188">
        <f>SUM(C59,I59:J59)</f>
        <v>0</v>
      </c>
      <c r="L59" s="133"/>
    </row>
    <row r="60" spans="1:12" ht="14.25" x14ac:dyDescent="0.2">
      <c r="A60" s="102"/>
      <c r="B60" s="116" t="s">
        <v>320</v>
      </c>
      <c r="C60" s="188">
        <f>[2]Свод_расходов!F67-[2]Свод_расходов!F67+SUM(D60:H60)</f>
        <v>1137045</v>
      </c>
      <c r="D60" s="102">
        <f>[1]Свод_расходов!G64</f>
        <v>906178</v>
      </c>
      <c r="E60" s="102">
        <f>[1]Свод_расходов!H64</f>
        <v>230867</v>
      </c>
      <c r="F60" s="188">
        <f>[2]Свод_расходов!J67</f>
        <v>0</v>
      </c>
      <c r="G60" s="102">
        <f>[2]Свод_расходов!L67</f>
        <v>0</v>
      </c>
      <c r="H60" s="102">
        <f>[2]Свод_расходов!AN67</f>
        <v>0</v>
      </c>
      <c r="I60" s="102">
        <f>[2]Свод_расходов!AP67-[2]Свод_расходов!AP67</f>
        <v>0</v>
      </c>
      <c r="J60" s="102">
        <f>[2]Свод_расходов!BD67-[2]Свод_расходов!BD67</f>
        <v>0</v>
      </c>
      <c r="K60" s="188">
        <f>SUM(C60,I60:J60)</f>
        <v>1137045</v>
      </c>
      <c r="L60" s="133"/>
    </row>
    <row r="61" spans="1:12" ht="14.25" x14ac:dyDescent="0.2">
      <c r="A61" s="98" t="s">
        <v>93</v>
      </c>
      <c r="B61" s="99" t="s">
        <v>94</v>
      </c>
      <c r="C61" s="98">
        <f>SUM(C62,C64)</f>
        <v>1429722</v>
      </c>
      <c r="D61" s="98">
        <f t="shared" ref="D61:K61" si="20">SUM(D62,D64)</f>
        <v>1150677</v>
      </c>
      <c r="E61" s="98">
        <f t="shared" si="20"/>
        <v>279045</v>
      </c>
      <c r="F61" s="98">
        <f t="shared" si="20"/>
        <v>0</v>
      </c>
      <c r="G61" s="98">
        <f t="shared" si="20"/>
        <v>0</v>
      </c>
      <c r="H61" s="98">
        <f t="shared" si="20"/>
        <v>0</v>
      </c>
      <c r="I61" s="98">
        <f t="shared" si="20"/>
        <v>0</v>
      </c>
      <c r="J61" s="98">
        <f>SUM(J62,J64)</f>
        <v>0</v>
      </c>
      <c r="K61" s="98">
        <f t="shared" si="20"/>
        <v>1429722</v>
      </c>
      <c r="L61" s="133"/>
    </row>
    <row r="62" spans="1:12" ht="14.25" x14ac:dyDescent="0.2">
      <c r="A62" s="102" t="s">
        <v>95</v>
      </c>
      <c r="B62" s="105" t="s">
        <v>96</v>
      </c>
      <c r="C62" s="102">
        <f t="shared" ref="C62:K62" si="21">C63</f>
        <v>1429722</v>
      </c>
      <c r="D62" s="102">
        <f t="shared" si="21"/>
        <v>1150677</v>
      </c>
      <c r="E62" s="102">
        <f t="shared" si="21"/>
        <v>279045</v>
      </c>
      <c r="F62" s="102">
        <f t="shared" si="21"/>
        <v>0</v>
      </c>
      <c r="G62" s="102">
        <f t="shared" si="21"/>
        <v>0</v>
      </c>
      <c r="H62" s="102">
        <f t="shared" si="21"/>
        <v>0</v>
      </c>
      <c r="I62" s="102">
        <f t="shared" si="21"/>
        <v>0</v>
      </c>
      <c r="J62" s="102">
        <f t="shared" si="21"/>
        <v>0</v>
      </c>
      <c r="K62" s="102">
        <f t="shared" si="21"/>
        <v>1429722</v>
      </c>
      <c r="L62" s="133"/>
    </row>
    <row r="63" spans="1:12" ht="14.25" x14ac:dyDescent="0.2">
      <c r="A63" s="102"/>
      <c r="B63" s="105" t="s">
        <v>531</v>
      </c>
      <c r="C63" s="188">
        <f>[2]Свод_расходов!F70-[2]Свод_расходов!F70+SUM(D63:H63)</f>
        <v>1429722</v>
      </c>
      <c r="D63" s="102">
        <f>[1]Свод_расходов!G67</f>
        <v>1150677</v>
      </c>
      <c r="E63" s="102">
        <f>[1]Свод_расходов!H67</f>
        <v>279045</v>
      </c>
      <c r="F63" s="188">
        <f>[2]Свод_расходов!J70</f>
        <v>0</v>
      </c>
      <c r="G63" s="102">
        <f>[2]Свод_расходов!L70</f>
        <v>0</v>
      </c>
      <c r="H63" s="102">
        <f>[2]Свод_расходов!AN70</f>
        <v>0</v>
      </c>
      <c r="I63" s="102">
        <f>[2]Свод_расходов!AP70-[2]Свод_расходов!AP70</f>
        <v>0</v>
      </c>
      <c r="J63" s="102">
        <f>[2]Свод_расходов!BD70-[2]Свод_расходов!BD70</f>
        <v>0</v>
      </c>
      <c r="K63" s="188">
        <f>SUM(C63,I63:J63)</f>
        <v>1429722</v>
      </c>
      <c r="L63" s="133"/>
    </row>
    <row r="64" spans="1:12" ht="14.25" hidden="1" x14ac:dyDescent="0.2">
      <c r="A64" s="98" t="s">
        <v>97</v>
      </c>
      <c r="B64" s="99" t="s">
        <v>98</v>
      </c>
      <c r="C64" s="98">
        <f t="shared" ref="C64:K64" si="22">C65</f>
        <v>0</v>
      </c>
      <c r="D64" s="98">
        <f t="shared" si="22"/>
        <v>0</v>
      </c>
      <c r="E64" s="98">
        <f t="shared" si="22"/>
        <v>0</v>
      </c>
      <c r="F64" s="98">
        <f t="shared" si="22"/>
        <v>0</v>
      </c>
      <c r="G64" s="98">
        <f t="shared" si="22"/>
        <v>0</v>
      </c>
      <c r="H64" s="98">
        <f t="shared" si="22"/>
        <v>0</v>
      </c>
      <c r="I64" s="98">
        <f t="shared" si="22"/>
        <v>0</v>
      </c>
      <c r="J64" s="98">
        <f t="shared" si="22"/>
        <v>0</v>
      </c>
      <c r="K64" s="98">
        <f t="shared" si="22"/>
        <v>0</v>
      </c>
      <c r="L64" s="133"/>
    </row>
    <row r="65" spans="1:12" ht="14.25" hidden="1" x14ac:dyDescent="0.2">
      <c r="A65" s="102"/>
      <c r="B65" s="105" t="s">
        <v>324</v>
      </c>
      <c r="C65" s="188">
        <f>[2]Свод_расходов!F72-[2]Свод_расходов!F72+SUM(D65:H65)</f>
        <v>0</v>
      </c>
      <c r="D65" s="102"/>
      <c r="E65" s="102"/>
      <c r="F65" s="188">
        <f>[2]Свод_расходов!J72</f>
        <v>0</v>
      </c>
      <c r="G65" s="102">
        <f>[2]Свод_расходов!L72</f>
        <v>0</v>
      </c>
      <c r="H65" s="102">
        <f>[2]Свод_расходов!AN72</f>
        <v>0</v>
      </c>
      <c r="I65" s="102"/>
      <c r="J65" s="102">
        <f>[2]Свод_расходов!BD72-[2]Свод_расходов!BD72</f>
        <v>0</v>
      </c>
      <c r="K65" s="188">
        <f>SUM(C65,I65:J65)</f>
        <v>0</v>
      </c>
      <c r="L65" s="133"/>
    </row>
    <row r="66" spans="1:12" ht="14.25" x14ac:dyDescent="0.2">
      <c r="A66" s="98" t="s">
        <v>99</v>
      </c>
      <c r="B66" s="189" t="s">
        <v>100</v>
      </c>
      <c r="C66" s="98">
        <f>C67</f>
        <v>4589397</v>
      </c>
      <c r="D66" s="98">
        <f t="shared" ref="C66:K67" si="23">D67</f>
        <v>3711543</v>
      </c>
      <c r="E66" s="98">
        <f t="shared" si="23"/>
        <v>877854</v>
      </c>
      <c r="F66" s="98">
        <f t="shared" si="23"/>
        <v>0</v>
      </c>
      <c r="G66" s="98">
        <f t="shared" si="23"/>
        <v>0</v>
      </c>
      <c r="H66" s="98">
        <f t="shared" si="23"/>
        <v>0</v>
      </c>
      <c r="I66" s="98">
        <f t="shared" si="23"/>
        <v>0</v>
      </c>
      <c r="J66" s="98">
        <f t="shared" si="23"/>
        <v>0</v>
      </c>
      <c r="K66" s="98">
        <f t="shared" si="23"/>
        <v>4589397</v>
      </c>
      <c r="L66" s="133"/>
    </row>
    <row r="67" spans="1:12" ht="25.5" x14ac:dyDescent="0.2">
      <c r="A67" s="102" t="s">
        <v>101</v>
      </c>
      <c r="B67" s="105" t="s">
        <v>102</v>
      </c>
      <c r="C67" s="102">
        <f t="shared" si="23"/>
        <v>4589397</v>
      </c>
      <c r="D67" s="102">
        <f t="shared" si="23"/>
        <v>3711543</v>
      </c>
      <c r="E67" s="102">
        <f t="shared" si="23"/>
        <v>877854</v>
      </c>
      <c r="F67" s="102">
        <f t="shared" si="23"/>
        <v>0</v>
      </c>
      <c r="G67" s="102">
        <f t="shared" si="23"/>
        <v>0</v>
      </c>
      <c r="H67" s="102">
        <f t="shared" si="23"/>
        <v>0</v>
      </c>
      <c r="I67" s="102">
        <f t="shared" si="23"/>
        <v>0</v>
      </c>
      <c r="J67" s="102">
        <f t="shared" si="23"/>
        <v>0</v>
      </c>
      <c r="K67" s="102">
        <f t="shared" si="23"/>
        <v>4589397</v>
      </c>
      <c r="L67" s="133"/>
    </row>
    <row r="68" spans="1:12" ht="14.25" x14ac:dyDescent="0.2">
      <c r="A68" s="102"/>
      <c r="B68" s="105" t="s">
        <v>326</v>
      </c>
      <c r="C68" s="188">
        <f>[2]Свод_расходов!F75-[2]Свод_расходов!F75+SUM(D68:H68)</f>
        <v>4589397</v>
      </c>
      <c r="D68" s="102">
        <f>[1]Свод_расходов!G72</f>
        <v>3711543</v>
      </c>
      <c r="E68" s="102">
        <f>[1]Свод_расходов!H72</f>
        <v>877854</v>
      </c>
      <c r="F68" s="188">
        <f>[1]Свод_расходов!J71</f>
        <v>0</v>
      </c>
      <c r="G68" s="102">
        <f>[2]Свод_расходов!L75</f>
        <v>0</v>
      </c>
      <c r="H68" s="102">
        <f>[2]Свод_расходов!AN75</f>
        <v>0</v>
      </c>
      <c r="I68" s="102">
        <f>[2]Свод_расходов!AP75-[2]Свод_расходов!AP75</f>
        <v>0</v>
      </c>
      <c r="J68" s="102">
        <f>[2]Свод_расходов!BD75-[2]Свод_расходов!BD75</f>
        <v>0</v>
      </c>
      <c r="K68" s="188">
        <f>SUM(C68,I68:J68)</f>
        <v>4589397</v>
      </c>
      <c r="L68" s="133"/>
    </row>
    <row r="69" spans="1:12" ht="14.25" x14ac:dyDescent="0.2">
      <c r="A69" s="98" t="s">
        <v>103</v>
      </c>
      <c r="B69" s="99" t="s">
        <v>104</v>
      </c>
      <c r="C69" s="98">
        <f>SUM(C70,C72,C76)</f>
        <v>5817810</v>
      </c>
      <c r="D69" s="98">
        <f t="shared" ref="D69:J69" si="24">SUM(D70,D72,D76)</f>
        <v>1918627</v>
      </c>
      <c r="E69" s="98">
        <f t="shared" si="24"/>
        <v>446222</v>
      </c>
      <c r="F69" s="98">
        <f t="shared" si="24"/>
        <v>0</v>
      </c>
      <c r="G69" s="98">
        <f t="shared" si="24"/>
        <v>0</v>
      </c>
      <c r="H69" s="98">
        <f t="shared" si="24"/>
        <v>3452961</v>
      </c>
      <c r="I69" s="98">
        <f t="shared" si="24"/>
        <v>2911174</v>
      </c>
      <c r="J69" s="98">
        <f t="shared" si="24"/>
        <v>0</v>
      </c>
      <c r="K69" s="98">
        <f>SUM(K70,K72,K76)</f>
        <v>8728984</v>
      </c>
      <c r="L69" s="133"/>
    </row>
    <row r="70" spans="1:12" ht="14.25" x14ac:dyDescent="0.2">
      <c r="A70" s="102" t="s">
        <v>105</v>
      </c>
      <c r="B70" s="110" t="s">
        <v>106</v>
      </c>
      <c r="C70" s="102">
        <f t="shared" ref="C70:K70" si="25">C71</f>
        <v>2364849</v>
      </c>
      <c r="D70" s="102">
        <f t="shared" si="25"/>
        <v>1918627</v>
      </c>
      <c r="E70" s="102">
        <f t="shared" si="25"/>
        <v>446222</v>
      </c>
      <c r="F70" s="102">
        <f t="shared" si="25"/>
        <v>0</v>
      </c>
      <c r="G70" s="102">
        <f t="shared" si="25"/>
        <v>0</v>
      </c>
      <c r="H70" s="102">
        <f t="shared" si="25"/>
        <v>0</v>
      </c>
      <c r="I70" s="102">
        <f t="shared" si="25"/>
        <v>0</v>
      </c>
      <c r="J70" s="102">
        <f t="shared" si="25"/>
        <v>0</v>
      </c>
      <c r="K70" s="102">
        <f t="shared" si="25"/>
        <v>2364849</v>
      </c>
      <c r="L70" s="133"/>
    </row>
    <row r="71" spans="1:12" ht="14.25" x14ac:dyDescent="0.2">
      <c r="A71" s="102"/>
      <c r="B71" s="105" t="s">
        <v>328</v>
      </c>
      <c r="C71" s="188">
        <f>[2]Свод_расходов!F78-[2]Свод_расходов!F78+SUM(D71:H71)</f>
        <v>2364849</v>
      </c>
      <c r="D71" s="102">
        <f>[1]Свод_расходов!G75</f>
        <v>1918627</v>
      </c>
      <c r="E71" s="102">
        <f>[1]Свод_расходов!H75</f>
        <v>446222</v>
      </c>
      <c r="F71" s="188">
        <f>[1]Свод_расходов!J75</f>
        <v>0</v>
      </c>
      <c r="G71" s="102">
        <f>[2]Свод_расходов!L78</f>
        <v>0</v>
      </c>
      <c r="H71" s="102">
        <f>[2]Свод_расходов!AN78</f>
        <v>0</v>
      </c>
      <c r="I71" s="102">
        <f>[2]Свод_расходов!AP78-[2]Свод_расходов!AP78</f>
        <v>0</v>
      </c>
      <c r="J71" s="102">
        <f>[2]Свод_расходов!BD78-[2]Свод_расходов!BD78</f>
        <v>0</v>
      </c>
      <c r="K71" s="188">
        <f>SUM(C71,I71:J71)</f>
        <v>2364849</v>
      </c>
      <c r="L71" s="133"/>
    </row>
    <row r="72" spans="1:12" ht="25.5" x14ac:dyDescent="0.2">
      <c r="A72" s="98" t="s">
        <v>107</v>
      </c>
      <c r="B72" s="99" t="s">
        <v>108</v>
      </c>
      <c r="C72" s="98">
        <f>SUM(C73,C74)</f>
        <v>0</v>
      </c>
      <c r="D72" s="98">
        <f t="shared" ref="D72:J72" si="26">SUM(D73,D74)</f>
        <v>0</v>
      </c>
      <c r="E72" s="98">
        <f t="shared" si="26"/>
        <v>0</v>
      </c>
      <c r="F72" s="98">
        <f t="shared" si="26"/>
        <v>0</v>
      </c>
      <c r="G72" s="98">
        <f t="shared" si="26"/>
        <v>0</v>
      </c>
      <c r="H72" s="98">
        <f t="shared" si="26"/>
        <v>0</v>
      </c>
      <c r="I72" s="98">
        <f>I73+I74+I75</f>
        <v>2911174</v>
      </c>
      <c r="J72" s="98">
        <f t="shared" si="26"/>
        <v>0</v>
      </c>
      <c r="K72" s="98">
        <f>SUM(K73,K74)+K75</f>
        <v>2911174</v>
      </c>
      <c r="L72" s="133"/>
    </row>
    <row r="73" spans="1:12" ht="14.25" x14ac:dyDescent="0.2">
      <c r="A73" s="102"/>
      <c r="B73" s="105" t="s">
        <v>563</v>
      </c>
      <c r="C73" s="188">
        <f>[2]Свод_расходов!F80-[2]Свод_расходов!F80+SUM(D73:H73)</f>
        <v>0</v>
      </c>
      <c r="D73" s="102">
        <f>[2]Свод_расходов!G80</f>
        <v>0</v>
      </c>
      <c r="E73" s="102">
        <f>[2]Свод_расходов!H80</f>
        <v>0</v>
      </c>
      <c r="F73" s="188">
        <f>[2]Свод_расходов!J80</f>
        <v>0</v>
      </c>
      <c r="G73" s="102">
        <f>[2]Свод_расходов!L80</f>
        <v>0</v>
      </c>
      <c r="H73" s="102">
        <f>[2]Свод_расходов!AN80</f>
        <v>0</v>
      </c>
      <c r="I73" s="102">
        <f>[1]Свод_расходов!BB77</f>
        <v>2612996</v>
      </c>
      <c r="J73" s="102">
        <v>0</v>
      </c>
      <c r="K73" s="188">
        <f>SUM(C73,I73:J73)</f>
        <v>2612996</v>
      </c>
      <c r="L73" s="133"/>
    </row>
    <row r="74" spans="1:12" ht="14.25" x14ac:dyDescent="0.2">
      <c r="A74" s="102"/>
      <c r="B74" s="105" t="s">
        <v>564</v>
      </c>
      <c r="C74" s="188">
        <v>0</v>
      </c>
      <c r="D74" s="102">
        <v>0</v>
      </c>
      <c r="E74" s="102"/>
      <c r="F74" s="188"/>
      <c r="G74" s="102"/>
      <c r="H74" s="102"/>
      <c r="I74" s="102">
        <f>[1]Свод_расходов!D78</f>
        <v>228338</v>
      </c>
      <c r="J74" s="102"/>
      <c r="K74" s="188">
        <f>SUM(C74,I74:J74)</f>
        <v>228338</v>
      </c>
      <c r="L74" s="133"/>
    </row>
    <row r="75" spans="1:12" ht="14.25" x14ac:dyDescent="0.2">
      <c r="A75" s="102"/>
      <c r="B75" s="105" t="s">
        <v>565</v>
      </c>
      <c r="C75" s="188">
        <f>[2]Свод_расходов!F82-[2]Свод_расходов!F82+SUM(D75:H75)</f>
        <v>0</v>
      </c>
      <c r="D75" s="102">
        <f>[2]Свод_расходов!G82</f>
        <v>0</v>
      </c>
      <c r="E75" s="102"/>
      <c r="F75" s="188"/>
      <c r="G75" s="102"/>
      <c r="H75" s="102"/>
      <c r="I75" s="102">
        <f>[1]Свод_расходов!D79</f>
        <v>69840</v>
      </c>
      <c r="J75" s="102"/>
      <c r="K75" s="188">
        <f>SUM(C75,I75:J75)</f>
        <v>69840</v>
      </c>
      <c r="L75" s="133"/>
    </row>
    <row r="76" spans="1:12" s="193" customFormat="1" ht="25.5" x14ac:dyDescent="0.25">
      <c r="A76" s="98">
        <v>1712</v>
      </c>
      <c r="B76" s="99" t="s">
        <v>110</v>
      </c>
      <c r="C76" s="187">
        <f>[2]Свод_расходов!F82-[2]Свод_расходов!F82+SUM(D76:H76)</f>
        <v>3452961</v>
      </c>
      <c r="D76" s="98">
        <f>[2]Свод_расходов!G84</f>
        <v>0</v>
      </c>
      <c r="E76" s="98">
        <f>[2]Свод_расходов!H84</f>
        <v>0</v>
      </c>
      <c r="F76" s="187">
        <f>[2]Свод_расходов!J84</f>
        <v>0</v>
      </c>
      <c r="G76" s="98">
        <f>[2]Свод_расходов!L84</f>
        <v>0</v>
      </c>
      <c r="H76" s="98">
        <f>[1]Свод_расходов!AB81</f>
        <v>3452961</v>
      </c>
      <c r="I76" s="98">
        <f>[2]Свод_расходов!AP84</f>
        <v>0</v>
      </c>
      <c r="J76" s="98">
        <f>[2]Свод_расходов!BD84</f>
        <v>0</v>
      </c>
      <c r="K76" s="187">
        <f>SUM(C76,I76:J76)</f>
        <v>3452961</v>
      </c>
      <c r="L76" s="192"/>
    </row>
    <row r="77" spans="1:12" ht="14.25" x14ac:dyDescent="0.2">
      <c r="A77" s="98" t="s">
        <v>115</v>
      </c>
      <c r="B77" s="99" t="s">
        <v>116</v>
      </c>
      <c r="C77" s="98">
        <f>C78</f>
        <v>23384725</v>
      </c>
      <c r="D77" s="98">
        <f t="shared" ref="D77:K77" si="27">D78</f>
        <v>9178862</v>
      </c>
      <c r="E77" s="98">
        <f t="shared" si="27"/>
        <v>2193863</v>
      </c>
      <c r="F77" s="98">
        <f t="shared" si="27"/>
        <v>0</v>
      </c>
      <c r="G77" s="98">
        <f t="shared" si="27"/>
        <v>12012000</v>
      </c>
      <c r="H77" s="98">
        <f t="shared" si="27"/>
        <v>0</v>
      </c>
      <c r="I77" s="98">
        <f t="shared" si="27"/>
        <v>0</v>
      </c>
      <c r="J77" s="98">
        <f t="shared" si="27"/>
        <v>0</v>
      </c>
      <c r="K77" s="98">
        <f t="shared" si="27"/>
        <v>23384725</v>
      </c>
      <c r="L77" s="133"/>
    </row>
    <row r="78" spans="1:12" ht="14.25" x14ac:dyDescent="0.2">
      <c r="A78" s="102" t="s">
        <v>125</v>
      </c>
      <c r="B78" s="105" t="s">
        <v>126</v>
      </c>
      <c r="C78" s="102">
        <f t="shared" ref="C78:K78" si="28">SUM(C79:C79)</f>
        <v>23384725</v>
      </c>
      <c r="D78" s="102">
        <f t="shared" si="28"/>
        <v>9178862</v>
      </c>
      <c r="E78" s="102">
        <f t="shared" si="28"/>
        <v>2193863</v>
      </c>
      <c r="F78" s="102">
        <f t="shared" si="28"/>
        <v>0</v>
      </c>
      <c r="G78" s="102">
        <f t="shared" si="28"/>
        <v>12012000</v>
      </c>
      <c r="H78" s="102">
        <f t="shared" si="28"/>
        <v>0</v>
      </c>
      <c r="I78" s="102">
        <f t="shared" si="28"/>
        <v>0</v>
      </c>
      <c r="J78" s="102">
        <f t="shared" si="28"/>
        <v>0</v>
      </c>
      <c r="K78" s="102">
        <f t="shared" si="28"/>
        <v>23384725</v>
      </c>
      <c r="L78" s="133"/>
    </row>
    <row r="79" spans="1:12" ht="14.25" x14ac:dyDescent="0.2">
      <c r="A79" s="102"/>
      <c r="B79" s="105" t="s">
        <v>261</v>
      </c>
      <c r="C79" s="188">
        <f>[2]Свод_расходов!F98-[2]Свод_расходов!F98+SUM(D79:H79)</f>
        <v>23384725</v>
      </c>
      <c r="D79" s="102">
        <f>[1]Свод_расходов!G95</f>
        <v>9178862</v>
      </c>
      <c r="E79" s="102">
        <f>[1]Свод_расходов!H95</f>
        <v>2193863</v>
      </c>
      <c r="F79" s="188">
        <f>[2]Свод_расходов!J98</f>
        <v>0</v>
      </c>
      <c r="G79" s="102">
        <f>[1]Свод_расходов!L95</f>
        <v>12012000</v>
      </c>
      <c r="H79" s="102">
        <f>[2]Свод_расходов!AN98</f>
        <v>0</v>
      </c>
      <c r="I79" s="102">
        <f>[2]Свод_расходов!AP98-[2]Свод_расходов!AP98</f>
        <v>0</v>
      </c>
      <c r="J79" s="102">
        <f>[2]Свод_расходов!BD98-[2]Свод_расходов!BD98</f>
        <v>0</v>
      </c>
      <c r="K79" s="188">
        <f>SUM(C79,I79:J79)</f>
        <v>23384725</v>
      </c>
      <c r="L79" s="133"/>
    </row>
    <row r="80" spans="1:12" ht="15.75" customHeight="1" x14ac:dyDescent="0.2">
      <c r="A80" s="265" t="s">
        <v>544</v>
      </c>
      <c r="B80" s="265"/>
      <c r="C80" s="194">
        <f>C10+C19+C22+C25+C27+C33+C48+C61+C66+C69+C77</f>
        <v>251393164</v>
      </c>
      <c r="D80" s="194">
        <f t="shared" ref="D80:J80" si="29">D10+D19+D22+D25+D27+D33+D48+D61+D66+D69+D77</f>
        <v>191197093</v>
      </c>
      <c r="E80" s="194">
        <f t="shared" si="29"/>
        <v>44695337</v>
      </c>
      <c r="F80" s="194">
        <f t="shared" si="29"/>
        <v>35773</v>
      </c>
      <c r="G80" s="194">
        <f t="shared" si="29"/>
        <v>12012000</v>
      </c>
      <c r="H80" s="194">
        <f t="shared" si="29"/>
        <v>3452961</v>
      </c>
      <c r="I80" s="194">
        <f t="shared" si="29"/>
        <v>12140673</v>
      </c>
      <c r="J80" s="194">
        <f t="shared" si="29"/>
        <v>644524</v>
      </c>
      <c r="K80" s="194">
        <f>K10+K19+K22+K25+K27+K33+K48+K61+K66+K69+K77</f>
        <v>264178361</v>
      </c>
      <c r="L80" s="133"/>
    </row>
    <row r="82" spans="2:11" x14ac:dyDescent="0.2">
      <c r="D82" s="196"/>
      <c r="E82" s="196"/>
      <c r="F82" s="196"/>
      <c r="G82" s="196"/>
    </row>
    <row r="83" spans="2:11" x14ac:dyDescent="0.2">
      <c r="J83" s="193"/>
      <c r="K83" s="198"/>
    </row>
    <row r="85" spans="2:11" x14ac:dyDescent="0.2">
      <c r="B85" s="197"/>
      <c r="C85" s="199"/>
      <c r="D85" s="196"/>
      <c r="J85" s="193"/>
      <c r="K85" s="196"/>
    </row>
    <row r="86" spans="2:11" x14ac:dyDescent="0.2">
      <c r="B86" s="197"/>
      <c r="C86" s="199"/>
    </row>
    <row r="87" spans="2:11" x14ac:dyDescent="0.2">
      <c r="B87" s="197"/>
      <c r="C87" s="199"/>
      <c r="K87" s="196"/>
    </row>
    <row r="88" spans="2:11" x14ac:dyDescent="0.2">
      <c r="B88" s="197"/>
      <c r="C88" s="199"/>
    </row>
    <row r="89" spans="2:11" x14ac:dyDescent="0.2">
      <c r="B89" s="197"/>
      <c r="C89" s="199"/>
      <c r="K89" s="196"/>
    </row>
    <row r="90" spans="2:11" x14ac:dyDescent="0.2">
      <c r="B90" s="197"/>
      <c r="C90" s="199"/>
      <c r="K90" s="196"/>
    </row>
    <row r="91" spans="2:11" x14ac:dyDescent="0.2">
      <c r="B91" s="197"/>
      <c r="C91" s="199"/>
    </row>
    <row r="92" spans="2:11" x14ac:dyDescent="0.2">
      <c r="B92" s="197"/>
      <c r="C92" s="199"/>
    </row>
    <row r="93" spans="2:11" x14ac:dyDescent="0.2">
      <c r="B93" s="197"/>
      <c r="C93" s="199"/>
    </row>
  </sheetData>
  <mergeCells count="10">
    <mergeCell ref="A80:B80"/>
    <mergeCell ref="A6:K6"/>
    <mergeCell ref="A7:K7"/>
    <mergeCell ref="A8:A9"/>
    <mergeCell ref="B8:B9"/>
    <mergeCell ref="C8:C9"/>
    <mergeCell ref="D8:H8"/>
    <mergeCell ref="I8:I9"/>
    <mergeCell ref="J8:J9"/>
    <mergeCell ref="K8:K9"/>
  </mergeCells>
  <pageMargins left="0.31496062992125984" right="0.31496062992125984" top="1.1811023622047245" bottom="0.35433070866141736" header="0.31496062992125984" footer="0.31496062992125984"/>
  <pageSetup paperSize="9" scale="79" fitToHeight="0" orientation="landscape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497D1-F450-47A6-A317-FC367FBF0EB2}">
  <sheetPr>
    <pageSetUpPr fitToPage="1"/>
  </sheetPr>
  <dimension ref="A1:F272"/>
  <sheetViews>
    <sheetView tabSelected="1" topLeftCell="A62" zoomScaleNormal="100" workbookViewId="0">
      <selection activeCell="F62" sqref="F62"/>
    </sheetView>
  </sheetViews>
  <sheetFormatPr defaultRowHeight="12.75" x14ac:dyDescent="0.2"/>
  <cols>
    <col min="1" max="1" width="7.7109375" style="202" customWidth="1"/>
    <col min="2" max="2" width="61.42578125" style="202" customWidth="1"/>
    <col min="3" max="3" width="11.42578125" style="202" customWidth="1"/>
    <col min="4" max="4" width="12.28515625" style="202" customWidth="1"/>
    <col min="5" max="5" width="10.140625" style="202" bestFit="1" customWidth="1"/>
    <col min="6" max="6" width="12.28515625" style="202" customWidth="1"/>
    <col min="7" max="256" width="9.140625" style="202"/>
    <col min="257" max="257" width="6" style="202" customWidth="1"/>
    <col min="258" max="258" width="58.28515625" style="202" customWidth="1"/>
    <col min="259" max="259" width="10" style="202" customWidth="1"/>
    <col min="260" max="260" width="10.85546875" style="202" customWidth="1"/>
    <col min="261" max="512" width="9.140625" style="202"/>
    <col min="513" max="513" width="6" style="202" customWidth="1"/>
    <col min="514" max="514" width="58.28515625" style="202" customWidth="1"/>
    <col min="515" max="515" width="10" style="202" customWidth="1"/>
    <col min="516" max="516" width="10.85546875" style="202" customWidth="1"/>
    <col min="517" max="768" width="9.140625" style="202"/>
    <col min="769" max="769" width="6" style="202" customWidth="1"/>
    <col min="770" max="770" width="58.28515625" style="202" customWidth="1"/>
    <col min="771" max="771" width="10" style="202" customWidth="1"/>
    <col min="772" max="772" width="10.85546875" style="202" customWidth="1"/>
    <col min="773" max="1024" width="9.140625" style="202"/>
    <col min="1025" max="1025" width="6" style="202" customWidth="1"/>
    <col min="1026" max="1026" width="58.28515625" style="202" customWidth="1"/>
    <col min="1027" max="1027" width="10" style="202" customWidth="1"/>
    <col min="1028" max="1028" width="10.85546875" style="202" customWidth="1"/>
    <col min="1029" max="1280" width="9.140625" style="202"/>
    <col min="1281" max="1281" width="6" style="202" customWidth="1"/>
    <col min="1282" max="1282" width="58.28515625" style="202" customWidth="1"/>
    <col min="1283" max="1283" width="10" style="202" customWidth="1"/>
    <col min="1284" max="1284" width="10.85546875" style="202" customWidth="1"/>
    <col min="1285" max="1536" width="9.140625" style="202"/>
    <col min="1537" max="1537" width="6" style="202" customWidth="1"/>
    <col min="1538" max="1538" width="58.28515625" style="202" customWidth="1"/>
    <col min="1539" max="1539" width="10" style="202" customWidth="1"/>
    <col min="1540" max="1540" width="10.85546875" style="202" customWidth="1"/>
    <col min="1541" max="1792" width="9.140625" style="202"/>
    <col min="1793" max="1793" width="6" style="202" customWidth="1"/>
    <col min="1794" max="1794" width="58.28515625" style="202" customWidth="1"/>
    <col min="1795" max="1795" width="10" style="202" customWidth="1"/>
    <col min="1796" max="1796" width="10.85546875" style="202" customWidth="1"/>
    <col min="1797" max="2048" width="9.140625" style="202"/>
    <col min="2049" max="2049" width="6" style="202" customWidth="1"/>
    <col min="2050" max="2050" width="58.28515625" style="202" customWidth="1"/>
    <col min="2051" max="2051" width="10" style="202" customWidth="1"/>
    <col min="2052" max="2052" width="10.85546875" style="202" customWidth="1"/>
    <col min="2053" max="2304" width="9.140625" style="202"/>
    <col min="2305" max="2305" width="6" style="202" customWidth="1"/>
    <col min="2306" max="2306" width="58.28515625" style="202" customWidth="1"/>
    <col min="2307" max="2307" width="10" style="202" customWidth="1"/>
    <col min="2308" max="2308" width="10.85546875" style="202" customWidth="1"/>
    <col min="2309" max="2560" width="9.140625" style="202"/>
    <col min="2561" max="2561" width="6" style="202" customWidth="1"/>
    <col min="2562" max="2562" width="58.28515625" style="202" customWidth="1"/>
    <col min="2563" max="2563" width="10" style="202" customWidth="1"/>
    <col min="2564" max="2564" width="10.85546875" style="202" customWidth="1"/>
    <col min="2565" max="2816" width="9.140625" style="202"/>
    <col min="2817" max="2817" width="6" style="202" customWidth="1"/>
    <col min="2818" max="2818" width="58.28515625" style="202" customWidth="1"/>
    <col min="2819" max="2819" width="10" style="202" customWidth="1"/>
    <col min="2820" max="2820" width="10.85546875" style="202" customWidth="1"/>
    <col min="2821" max="3072" width="9.140625" style="202"/>
    <col min="3073" max="3073" width="6" style="202" customWidth="1"/>
    <col min="3074" max="3074" width="58.28515625" style="202" customWidth="1"/>
    <col min="3075" max="3075" width="10" style="202" customWidth="1"/>
    <col min="3076" max="3076" width="10.85546875" style="202" customWidth="1"/>
    <col min="3077" max="3328" width="9.140625" style="202"/>
    <col min="3329" max="3329" width="6" style="202" customWidth="1"/>
    <col min="3330" max="3330" width="58.28515625" style="202" customWidth="1"/>
    <col min="3331" max="3331" width="10" style="202" customWidth="1"/>
    <col min="3332" max="3332" width="10.85546875" style="202" customWidth="1"/>
    <col min="3333" max="3584" width="9.140625" style="202"/>
    <col min="3585" max="3585" width="6" style="202" customWidth="1"/>
    <col min="3586" max="3586" width="58.28515625" style="202" customWidth="1"/>
    <col min="3587" max="3587" width="10" style="202" customWidth="1"/>
    <col min="3588" max="3588" width="10.85546875" style="202" customWidth="1"/>
    <col min="3589" max="3840" width="9.140625" style="202"/>
    <col min="3841" max="3841" width="6" style="202" customWidth="1"/>
    <col min="3842" max="3842" width="58.28515625" style="202" customWidth="1"/>
    <col min="3843" max="3843" width="10" style="202" customWidth="1"/>
    <col min="3844" max="3844" width="10.85546875" style="202" customWidth="1"/>
    <col min="3845" max="4096" width="9.140625" style="202"/>
    <col min="4097" max="4097" width="6" style="202" customWidth="1"/>
    <col min="4098" max="4098" width="58.28515625" style="202" customWidth="1"/>
    <col min="4099" max="4099" width="10" style="202" customWidth="1"/>
    <col min="4100" max="4100" width="10.85546875" style="202" customWidth="1"/>
    <col min="4101" max="4352" width="9.140625" style="202"/>
    <col min="4353" max="4353" width="6" style="202" customWidth="1"/>
    <col min="4354" max="4354" width="58.28515625" style="202" customWidth="1"/>
    <col min="4355" max="4355" width="10" style="202" customWidth="1"/>
    <col min="4356" max="4356" width="10.85546875" style="202" customWidth="1"/>
    <col min="4357" max="4608" width="9.140625" style="202"/>
    <col min="4609" max="4609" width="6" style="202" customWidth="1"/>
    <col min="4610" max="4610" width="58.28515625" style="202" customWidth="1"/>
    <col min="4611" max="4611" width="10" style="202" customWidth="1"/>
    <col min="4612" max="4612" width="10.85546875" style="202" customWidth="1"/>
    <col min="4613" max="4864" width="9.140625" style="202"/>
    <col min="4865" max="4865" width="6" style="202" customWidth="1"/>
    <col min="4866" max="4866" width="58.28515625" style="202" customWidth="1"/>
    <col min="4867" max="4867" width="10" style="202" customWidth="1"/>
    <col min="4868" max="4868" width="10.85546875" style="202" customWidth="1"/>
    <col min="4869" max="5120" width="9.140625" style="202"/>
    <col min="5121" max="5121" width="6" style="202" customWidth="1"/>
    <col min="5122" max="5122" width="58.28515625" style="202" customWidth="1"/>
    <col min="5123" max="5123" width="10" style="202" customWidth="1"/>
    <col min="5124" max="5124" width="10.85546875" style="202" customWidth="1"/>
    <col min="5125" max="5376" width="9.140625" style="202"/>
    <col min="5377" max="5377" width="6" style="202" customWidth="1"/>
    <col min="5378" max="5378" width="58.28515625" style="202" customWidth="1"/>
    <col min="5379" max="5379" width="10" style="202" customWidth="1"/>
    <col min="5380" max="5380" width="10.85546875" style="202" customWidth="1"/>
    <col min="5381" max="5632" width="9.140625" style="202"/>
    <col min="5633" max="5633" width="6" style="202" customWidth="1"/>
    <col min="5634" max="5634" width="58.28515625" style="202" customWidth="1"/>
    <col min="5635" max="5635" width="10" style="202" customWidth="1"/>
    <col min="5636" max="5636" width="10.85546875" style="202" customWidth="1"/>
    <col min="5637" max="5888" width="9.140625" style="202"/>
    <col min="5889" max="5889" width="6" style="202" customWidth="1"/>
    <col min="5890" max="5890" width="58.28515625" style="202" customWidth="1"/>
    <col min="5891" max="5891" width="10" style="202" customWidth="1"/>
    <col min="5892" max="5892" width="10.85546875" style="202" customWidth="1"/>
    <col min="5893" max="6144" width="9.140625" style="202"/>
    <col min="6145" max="6145" width="6" style="202" customWidth="1"/>
    <col min="6146" max="6146" width="58.28515625" style="202" customWidth="1"/>
    <col min="6147" max="6147" width="10" style="202" customWidth="1"/>
    <col min="6148" max="6148" width="10.85546875" style="202" customWidth="1"/>
    <col min="6149" max="6400" width="9.140625" style="202"/>
    <col min="6401" max="6401" width="6" style="202" customWidth="1"/>
    <col min="6402" max="6402" width="58.28515625" style="202" customWidth="1"/>
    <col min="6403" max="6403" width="10" style="202" customWidth="1"/>
    <col min="6404" max="6404" width="10.85546875" style="202" customWidth="1"/>
    <col min="6405" max="6656" width="9.140625" style="202"/>
    <col min="6657" max="6657" width="6" style="202" customWidth="1"/>
    <col min="6658" max="6658" width="58.28515625" style="202" customWidth="1"/>
    <col min="6659" max="6659" width="10" style="202" customWidth="1"/>
    <col min="6660" max="6660" width="10.85546875" style="202" customWidth="1"/>
    <col min="6661" max="6912" width="9.140625" style="202"/>
    <col min="6913" max="6913" width="6" style="202" customWidth="1"/>
    <col min="6914" max="6914" width="58.28515625" style="202" customWidth="1"/>
    <col min="6915" max="6915" width="10" style="202" customWidth="1"/>
    <col min="6916" max="6916" width="10.85546875" style="202" customWidth="1"/>
    <col min="6917" max="7168" width="9.140625" style="202"/>
    <col min="7169" max="7169" width="6" style="202" customWidth="1"/>
    <col min="7170" max="7170" width="58.28515625" style="202" customWidth="1"/>
    <col min="7171" max="7171" width="10" style="202" customWidth="1"/>
    <col min="7172" max="7172" width="10.85546875" style="202" customWidth="1"/>
    <col min="7173" max="7424" width="9.140625" style="202"/>
    <col min="7425" max="7425" width="6" style="202" customWidth="1"/>
    <col min="7426" max="7426" width="58.28515625" style="202" customWidth="1"/>
    <col min="7427" max="7427" width="10" style="202" customWidth="1"/>
    <col min="7428" max="7428" width="10.85546875" style="202" customWidth="1"/>
    <col min="7429" max="7680" width="9.140625" style="202"/>
    <col min="7681" max="7681" width="6" style="202" customWidth="1"/>
    <col min="7682" max="7682" width="58.28515625" style="202" customWidth="1"/>
    <col min="7683" max="7683" width="10" style="202" customWidth="1"/>
    <col min="7684" max="7684" width="10.85546875" style="202" customWidth="1"/>
    <col min="7685" max="7936" width="9.140625" style="202"/>
    <col min="7937" max="7937" width="6" style="202" customWidth="1"/>
    <col min="7938" max="7938" width="58.28515625" style="202" customWidth="1"/>
    <col min="7939" max="7939" width="10" style="202" customWidth="1"/>
    <col min="7940" max="7940" width="10.85546875" style="202" customWidth="1"/>
    <col min="7941" max="8192" width="9.140625" style="202"/>
    <col min="8193" max="8193" width="6" style="202" customWidth="1"/>
    <col min="8194" max="8194" width="58.28515625" style="202" customWidth="1"/>
    <col min="8195" max="8195" width="10" style="202" customWidth="1"/>
    <col min="8196" max="8196" width="10.85546875" style="202" customWidth="1"/>
    <col min="8197" max="8448" width="9.140625" style="202"/>
    <col min="8449" max="8449" width="6" style="202" customWidth="1"/>
    <col min="8450" max="8450" width="58.28515625" style="202" customWidth="1"/>
    <col min="8451" max="8451" width="10" style="202" customWidth="1"/>
    <col min="8452" max="8452" width="10.85546875" style="202" customWidth="1"/>
    <col min="8453" max="8704" width="9.140625" style="202"/>
    <col min="8705" max="8705" width="6" style="202" customWidth="1"/>
    <col min="8706" max="8706" width="58.28515625" style="202" customWidth="1"/>
    <col min="8707" max="8707" width="10" style="202" customWidth="1"/>
    <col min="8708" max="8708" width="10.85546875" style="202" customWidth="1"/>
    <col min="8709" max="8960" width="9.140625" style="202"/>
    <col min="8961" max="8961" width="6" style="202" customWidth="1"/>
    <col min="8962" max="8962" width="58.28515625" style="202" customWidth="1"/>
    <col min="8963" max="8963" width="10" style="202" customWidth="1"/>
    <col min="8964" max="8964" width="10.85546875" style="202" customWidth="1"/>
    <col min="8965" max="9216" width="9.140625" style="202"/>
    <col min="9217" max="9217" width="6" style="202" customWidth="1"/>
    <col min="9218" max="9218" width="58.28515625" style="202" customWidth="1"/>
    <col min="9219" max="9219" width="10" style="202" customWidth="1"/>
    <col min="9220" max="9220" width="10.85546875" style="202" customWidth="1"/>
    <col min="9221" max="9472" width="9.140625" style="202"/>
    <col min="9473" max="9473" width="6" style="202" customWidth="1"/>
    <col min="9474" max="9474" width="58.28515625" style="202" customWidth="1"/>
    <col min="9475" max="9475" width="10" style="202" customWidth="1"/>
    <col min="9476" max="9476" width="10.85546875" style="202" customWidth="1"/>
    <col min="9477" max="9728" width="9.140625" style="202"/>
    <col min="9729" max="9729" width="6" style="202" customWidth="1"/>
    <col min="9730" max="9730" width="58.28515625" style="202" customWidth="1"/>
    <col min="9731" max="9731" width="10" style="202" customWidth="1"/>
    <col min="9732" max="9732" width="10.85546875" style="202" customWidth="1"/>
    <col min="9733" max="9984" width="9.140625" style="202"/>
    <col min="9985" max="9985" width="6" style="202" customWidth="1"/>
    <col min="9986" max="9986" width="58.28515625" style="202" customWidth="1"/>
    <col min="9987" max="9987" width="10" style="202" customWidth="1"/>
    <col min="9988" max="9988" width="10.85546875" style="202" customWidth="1"/>
    <col min="9989" max="10240" width="9.140625" style="202"/>
    <col min="10241" max="10241" width="6" style="202" customWidth="1"/>
    <col min="10242" max="10242" width="58.28515625" style="202" customWidth="1"/>
    <col min="10243" max="10243" width="10" style="202" customWidth="1"/>
    <col min="10244" max="10244" width="10.85546875" style="202" customWidth="1"/>
    <col min="10245" max="10496" width="9.140625" style="202"/>
    <col min="10497" max="10497" width="6" style="202" customWidth="1"/>
    <col min="10498" max="10498" width="58.28515625" style="202" customWidth="1"/>
    <col min="10499" max="10499" width="10" style="202" customWidth="1"/>
    <col min="10500" max="10500" width="10.85546875" style="202" customWidth="1"/>
    <col min="10501" max="10752" width="9.140625" style="202"/>
    <col min="10753" max="10753" width="6" style="202" customWidth="1"/>
    <col min="10754" max="10754" width="58.28515625" style="202" customWidth="1"/>
    <col min="10755" max="10755" width="10" style="202" customWidth="1"/>
    <col min="10756" max="10756" width="10.85546875" style="202" customWidth="1"/>
    <col min="10757" max="11008" width="9.140625" style="202"/>
    <col min="11009" max="11009" width="6" style="202" customWidth="1"/>
    <col min="11010" max="11010" width="58.28515625" style="202" customWidth="1"/>
    <col min="11011" max="11011" width="10" style="202" customWidth="1"/>
    <col min="11012" max="11012" width="10.85546875" style="202" customWidth="1"/>
    <col min="11013" max="11264" width="9.140625" style="202"/>
    <col min="11265" max="11265" width="6" style="202" customWidth="1"/>
    <col min="11266" max="11266" width="58.28515625" style="202" customWidth="1"/>
    <col min="11267" max="11267" width="10" style="202" customWidth="1"/>
    <col min="11268" max="11268" width="10.85546875" style="202" customWidth="1"/>
    <col min="11269" max="11520" width="9.140625" style="202"/>
    <col min="11521" max="11521" width="6" style="202" customWidth="1"/>
    <col min="11522" max="11522" width="58.28515625" style="202" customWidth="1"/>
    <col min="11523" max="11523" width="10" style="202" customWidth="1"/>
    <col min="11524" max="11524" width="10.85546875" style="202" customWidth="1"/>
    <col min="11525" max="11776" width="9.140625" style="202"/>
    <col min="11777" max="11777" width="6" style="202" customWidth="1"/>
    <col min="11778" max="11778" width="58.28515625" style="202" customWidth="1"/>
    <col min="11779" max="11779" width="10" style="202" customWidth="1"/>
    <col min="11780" max="11780" width="10.85546875" style="202" customWidth="1"/>
    <col min="11781" max="12032" width="9.140625" style="202"/>
    <col min="12033" max="12033" width="6" style="202" customWidth="1"/>
    <col min="12034" max="12034" width="58.28515625" style="202" customWidth="1"/>
    <col min="12035" max="12035" width="10" style="202" customWidth="1"/>
    <col min="12036" max="12036" width="10.85546875" style="202" customWidth="1"/>
    <col min="12037" max="12288" width="9.140625" style="202"/>
    <col min="12289" max="12289" width="6" style="202" customWidth="1"/>
    <col min="12290" max="12290" width="58.28515625" style="202" customWidth="1"/>
    <col min="12291" max="12291" width="10" style="202" customWidth="1"/>
    <col min="12292" max="12292" width="10.85546875" style="202" customWidth="1"/>
    <col min="12293" max="12544" width="9.140625" style="202"/>
    <col min="12545" max="12545" width="6" style="202" customWidth="1"/>
    <col min="12546" max="12546" width="58.28515625" style="202" customWidth="1"/>
    <col min="12547" max="12547" width="10" style="202" customWidth="1"/>
    <col min="12548" max="12548" width="10.85546875" style="202" customWidth="1"/>
    <col min="12549" max="12800" width="9.140625" style="202"/>
    <col min="12801" max="12801" width="6" style="202" customWidth="1"/>
    <col min="12802" max="12802" width="58.28515625" style="202" customWidth="1"/>
    <col min="12803" max="12803" width="10" style="202" customWidth="1"/>
    <col min="12804" max="12804" width="10.85546875" style="202" customWidth="1"/>
    <col min="12805" max="13056" width="9.140625" style="202"/>
    <col min="13057" max="13057" width="6" style="202" customWidth="1"/>
    <col min="13058" max="13058" width="58.28515625" style="202" customWidth="1"/>
    <col min="13059" max="13059" width="10" style="202" customWidth="1"/>
    <col min="13060" max="13060" width="10.85546875" style="202" customWidth="1"/>
    <col min="13061" max="13312" width="9.140625" style="202"/>
    <col min="13313" max="13313" width="6" style="202" customWidth="1"/>
    <col min="13314" max="13314" width="58.28515625" style="202" customWidth="1"/>
    <col min="13315" max="13315" width="10" style="202" customWidth="1"/>
    <col min="13316" max="13316" width="10.85546875" style="202" customWidth="1"/>
    <col min="13317" max="13568" width="9.140625" style="202"/>
    <col min="13569" max="13569" width="6" style="202" customWidth="1"/>
    <col min="13570" max="13570" width="58.28515625" style="202" customWidth="1"/>
    <col min="13571" max="13571" width="10" style="202" customWidth="1"/>
    <col min="13572" max="13572" width="10.85546875" style="202" customWidth="1"/>
    <col min="13573" max="13824" width="9.140625" style="202"/>
    <col min="13825" max="13825" width="6" style="202" customWidth="1"/>
    <col min="13826" max="13826" width="58.28515625" style="202" customWidth="1"/>
    <col min="13827" max="13827" width="10" style="202" customWidth="1"/>
    <col min="13828" max="13828" width="10.85546875" style="202" customWidth="1"/>
    <col min="13829" max="14080" width="9.140625" style="202"/>
    <col min="14081" max="14081" width="6" style="202" customWidth="1"/>
    <col min="14082" max="14082" width="58.28515625" style="202" customWidth="1"/>
    <col min="14083" max="14083" width="10" style="202" customWidth="1"/>
    <col min="14084" max="14084" width="10.85546875" style="202" customWidth="1"/>
    <col min="14085" max="14336" width="9.140625" style="202"/>
    <col min="14337" max="14337" width="6" style="202" customWidth="1"/>
    <col min="14338" max="14338" width="58.28515625" style="202" customWidth="1"/>
    <col min="14339" max="14339" width="10" style="202" customWidth="1"/>
    <col min="14340" max="14340" width="10.85546875" style="202" customWidth="1"/>
    <col min="14341" max="14592" width="9.140625" style="202"/>
    <col min="14593" max="14593" width="6" style="202" customWidth="1"/>
    <col min="14594" max="14594" width="58.28515625" style="202" customWidth="1"/>
    <col min="14595" max="14595" width="10" style="202" customWidth="1"/>
    <col min="14596" max="14596" width="10.85546875" style="202" customWidth="1"/>
    <col min="14597" max="14848" width="9.140625" style="202"/>
    <col min="14849" max="14849" width="6" style="202" customWidth="1"/>
    <col min="14850" max="14850" width="58.28515625" style="202" customWidth="1"/>
    <col min="14851" max="14851" width="10" style="202" customWidth="1"/>
    <col min="14852" max="14852" width="10.85546875" style="202" customWidth="1"/>
    <col min="14853" max="15104" width="9.140625" style="202"/>
    <col min="15105" max="15105" width="6" style="202" customWidth="1"/>
    <col min="15106" max="15106" width="58.28515625" style="202" customWidth="1"/>
    <col min="15107" max="15107" width="10" style="202" customWidth="1"/>
    <col min="15108" max="15108" width="10.85546875" style="202" customWidth="1"/>
    <col min="15109" max="15360" width="9.140625" style="202"/>
    <col min="15361" max="15361" width="6" style="202" customWidth="1"/>
    <col min="15362" max="15362" width="58.28515625" style="202" customWidth="1"/>
    <col min="15363" max="15363" width="10" style="202" customWidth="1"/>
    <col min="15364" max="15364" width="10.85546875" style="202" customWidth="1"/>
    <col min="15365" max="15616" width="9.140625" style="202"/>
    <col min="15617" max="15617" width="6" style="202" customWidth="1"/>
    <col min="15618" max="15618" width="58.28515625" style="202" customWidth="1"/>
    <col min="15619" max="15619" width="10" style="202" customWidth="1"/>
    <col min="15620" max="15620" width="10.85546875" style="202" customWidth="1"/>
    <col min="15621" max="15872" width="9.140625" style="202"/>
    <col min="15873" max="15873" width="6" style="202" customWidth="1"/>
    <col min="15874" max="15874" width="58.28515625" style="202" customWidth="1"/>
    <col min="15875" max="15875" width="10" style="202" customWidth="1"/>
    <col min="15876" max="15876" width="10.85546875" style="202" customWidth="1"/>
    <col min="15877" max="16128" width="9.140625" style="202"/>
    <col min="16129" max="16129" width="6" style="202" customWidth="1"/>
    <col min="16130" max="16130" width="58.28515625" style="202" customWidth="1"/>
    <col min="16131" max="16131" width="10" style="202" customWidth="1"/>
    <col min="16132" max="16132" width="10.85546875" style="202" customWidth="1"/>
    <col min="16133" max="16384" width="9.140625" style="202"/>
  </cols>
  <sheetData>
    <row r="1" spans="1:4" ht="15" x14ac:dyDescent="0.2">
      <c r="A1" s="200"/>
      <c r="B1" s="201"/>
      <c r="C1" s="201"/>
      <c r="D1" s="181" t="s">
        <v>566</v>
      </c>
    </row>
    <row r="2" spans="1:4" ht="15" x14ac:dyDescent="0.2">
      <c r="A2" s="200"/>
      <c r="B2" s="201"/>
      <c r="C2" s="201"/>
      <c r="D2" s="181" t="s">
        <v>1</v>
      </c>
    </row>
    <row r="3" spans="1:4" ht="15" x14ac:dyDescent="0.2">
      <c r="A3" s="200"/>
      <c r="B3" s="201"/>
      <c r="C3" s="201"/>
      <c r="D3" s="181" t="s">
        <v>2</v>
      </c>
    </row>
    <row r="4" spans="1:4" ht="15" x14ac:dyDescent="0.2">
      <c r="A4" s="200"/>
      <c r="B4" s="201"/>
      <c r="C4" s="201"/>
      <c r="D4" s="181" t="s">
        <v>3</v>
      </c>
    </row>
    <row r="5" spans="1:4" ht="15" x14ac:dyDescent="0.2">
      <c r="A5" s="200"/>
      <c r="B5" s="201"/>
      <c r="C5" s="201"/>
      <c r="D5" s="201"/>
    </row>
    <row r="6" spans="1:4" ht="15" customHeight="1" x14ac:dyDescent="0.2">
      <c r="A6" s="266" t="s">
        <v>567</v>
      </c>
      <c r="B6" s="266"/>
      <c r="C6" s="266"/>
      <c r="D6" s="266"/>
    </row>
    <row r="7" spans="1:4" ht="15" customHeight="1" x14ac:dyDescent="0.2">
      <c r="A7" s="266" t="s">
        <v>568</v>
      </c>
      <c r="B7" s="266"/>
      <c r="C7" s="266"/>
      <c r="D7" s="266"/>
    </row>
    <row r="8" spans="1:4" ht="15" customHeight="1" thickBot="1" x14ac:dyDescent="0.25">
      <c r="A8" s="273" t="s">
        <v>569</v>
      </c>
      <c r="B8" s="273"/>
      <c r="C8" s="273"/>
      <c r="D8" s="273"/>
    </row>
    <row r="9" spans="1:4" ht="28.5" x14ac:dyDescent="0.2">
      <c r="A9" s="203" t="s">
        <v>570</v>
      </c>
      <c r="B9" s="204" t="s">
        <v>571</v>
      </c>
      <c r="C9" s="205" t="s">
        <v>572</v>
      </c>
      <c r="D9" s="206" t="s">
        <v>7</v>
      </c>
    </row>
    <row r="10" spans="1:4" ht="15" thickBot="1" x14ac:dyDescent="0.25">
      <c r="A10" s="207"/>
      <c r="B10" s="208"/>
      <c r="C10" s="207"/>
      <c r="D10" s="207"/>
    </row>
    <row r="11" spans="1:4" ht="15" thickBot="1" x14ac:dyDescent="0.25">
      <c r="A11" s="209">
        <v>1</v>
      </c>
      <c r="B11" s="210" t="s">
        <v>299</v>
      </c>
      <c r="C11" s="211"/>
      <c r="D11" s="212"/>
    </row>
    <row r="12" spans="1:4" ht="15" thickBot="1" x14ac:dyDescent="0.25">
      <c r="A12" s="213"/>
      <c r="B12" s="211" t="s">
        <v>573</v>
      </c>
      <c r="C12" s="211"/>
      <c r="D12" s="214">
        <f>SUM(D13:D14)</f>
        <v>6471258</v>
      </c>
    </row>
    <row r="13" spans="1:4" ht="15" x14ac:dyDescent="0.2">
      <c r="A13" s="215"/>
      <c r="B13" s="216" t="s">
        <v>574</v>
      </c>
      <c r="C13" s="217"/>
      <c r="D13" s="218">
        <v>0</v>
      </c>
    </row>
    <row r="14" spans="1:4" ht="15" x14ac:dyDescent="0.2">
      <c r="A14" s="219"/>
      <c r="B14" s="220" t="s">
        <v>575</v>
      </c>
      <c r="C14" s="221"/>
      <c r="D14" s="222">
        <f>SUM(D16:D20)</f>
        <v>6471258</v>
      </c>
    </row>
    <row r="15" spans="1:4" ht="15" x14ac:dyDescent="0.2">
      <c r="A15" s="219"/>
      <c r="B15" s="223" t="s">
        <v>576</v>
      </c>
      <c r="C15" s="221"/>
      <c r="D15" s="222"/>
    </row>
    <row r="16" spans="1:4" ht="15" x14ac:dyDescent="0.2">
      <c r="A16" s="219"/>
      <c r="B16" s="224" t="s">
        <v>577</v>
      </c>
      <c r="C16" s="221"/>
      <c r="D16" s="222">
        <v>649304</v>
      </c>
    </row>
    <row r="17" spans="1:6" ht="15" x14ac:dyDescent="0.2">
      <c r="A17" s="219"/>
      <c r="B17" s="223" t="s">
        <v>578</v>
      </c>
      <c r="C17" s="221"/>
      <c r="D17" s="222">
        <v>77254</v>
      </c>
      <c r="F17" s="225"/>
    </row>
    <row r="18" spans="1:6" ht="15" x14ac:dyDescent="0.2">
      <c r="A18" s="219"/>
      <c r="B18" s="223" t="s">
        <v>579</v>
      </c>
      <c r="C18" s="221"/>
      <c r="D18" s="222">
        <v>5150000</v>
      </c>
    </row>
    <row r="19" spans="1:6" ht="15" x14ac:dyDescent="0.2">
      <c r="A19" s="219"/>
      <c r="B19" s="223" t="s">
        <v>580</v>
      </c>
      <c r="C19" s="221"/>
      <c r="D19" s="222">
        <v>590000</v>
      </c>
    </row>
    <row r="20" spans="1:6" ht="15" x14ac:dyDescent="0.2">
      <c r="A20" s="219"/>
      <c r="B20" s="223" t="s">
        <v>581</v>
      </c>
      <c r="C20" s="221"/>
      <c r="D20" s="222">
        <v>4700</v>
      </c>
    </row>
    <row r="21" spans="1:6" ht="15.75" thickBot="1" x14ac:dyDescent="0.25">
      <c r="A21" s="226"/>
      <c r="B21" s="227"/>
      <c r="C21" s="227"/>
      <c r="D21" s="228"/>
    </row>
    <row r="22" spans="1:6" ht="15" thickBot="1" x14ac:dyDescent="0.25">
      <c r="A22" s="209"/>
      <c r="B22" s="210" t="s">
        <v>582</v>
      </c>
      <c r="C22" s="210"/>
      <c r="D22" s="214">
        <f>SUM(D23,D44)</f>
        <v>6471258</v>
      </c>
    </row>
    <row r="23" spans="1:6" ht="15" x14ac:dyDescent="0.2">
      <c r="A23" s="229"/>
      <c r="B23" s="230" t="s">
        <v>583</v>
      </c>
      <c r="C23" s="231">
        <v>100000</v>
      </c>
      <c r="D23" s="232">
        <f>D24</f>
        <v>6437258</v>
      </c>
    </row>
    <row r="24" spans="1:6" ht="15" x14ac:dyDescent="0.2">
      <c r="A24" s="233"/>
      <c r="B24" s="223" t="s">
        <v>584</v>
      </c>
      <c r="C24" s="234">
        <v>110000</v>
      </c>
      <c r="D24" s="235">
        <f>SUM(D25,D26,D27,D32:D34,D39)</f>
        <v>6437258</v>
      </c>
    </row>
    <row r="25" spans="1:6" ht="15" x14ac:dyDescent="0.2">
      <c r="A25" s="233"/>
      <c r="B25" s="223" t="s">
        <v>585</v>
      </c>
      <c r="C25" s="234">
        <v>110100</v>
      </c>
      <c r="D25" s="236">
        <f>[1]Свод_расходов!G100</f>
        <v>207778</v>
      </c>
    </row>
    <row r="26" spans="1:6" ht="15" x14ac:dyDescent="0.2">
      <c r="A26" s="233"/>
      <c r="B26" s="223" t="s">
        <v>586</v>
      </c>
      <c r="C26" s="234">
        <v>110200</v>
      </c>
      <c r="D26" s="236">
        <f>[1]Свод_расходов!H100</f>
        <v>51944</v>
      </c>
    </row>
    <row r="27" spans="1:6" ht="15" x14ac:dyDescent="0.2">
      <c r="A27" s="233"/>
      <c r="B27" s="223" t="s">
        <v>587</v>
      </c>
      <c r="C27" s="234">
        <v>110300</v>
      </c>
      <c r="D27" s="236">
        <f>SUM(D28:D31)</f>
        <v>5561048</v>
      </c>
    </row>
    <row r="28" spans="1:6" ht="15" x14ac:dyDescent="0.2">
      <c r="A28" s="233"/>
      <c r="B28" s="223" t="s">
        <v>588</v>
      </c>
      <c r="C28" s="234">
        <v>110320</v>
      </c>
      <c r="D28" s="236">
        <f>[1]Свод_расходов!K100</f>
        <v>0</v>
      </c>
    </row>
    <row r="29" spans="1:6" ht="15" x14ac:dyDescent="0.2">
      <c r="A29" s="233"/>
      <c r="B29" s="223" t="s">
        <v>589</v>
      </c>
      <c r="C29" s="234">
        <v>110330</v>
      </c>
      <c r="D29" s="236">
        <f>[1]Свод_расходов!L100</f>
        <v>5150000</v>
      </c>
    </row>
    <row r="30" spans="1:6" ht="15" x14ac:dyDescent="0.2">
      <c r="A30" s="233"/>
      <c r="B30" s="223" t="s">
        <v>590</v>
      </c>
      <c r="C30" s="234">
        <v>110350</v>
      </c>
      <c r="D30" s="236">
        <f>[1]Свод_расходов!N100</f>
        <v>0</v>
      </c>
    </row>
    <row r="31" spans="1:6" ht="15" x14ac:dyDescent="0.2">
      <c r="A31" s="233"/>
      <c r="B31" s="223" t="s">
        <v>591</v>
      </c>
      <c r="C31" s="234">
        <v>110360</v>
      </c>
      <c r="D31" s="236">
        <f>[1]Свод_расходов!O100</f>
        <v>411048</v>
      </c>
    </row>
    <row r="32" spans="1:6" ht="15" x14ac:dyDescent="0.2">
      <c r="A32" s="233"/>
      <c r="B32" s="223" t="s">
        <v>592</v>
      </c>
      <c r="C32" s="234">
        <v>110500</v>
      </c>
      <c r="D32" s="236">
        <f>[1]Свод_расходов!S100</f>
        <v>0</v>
      </c>
    </row>
    <row r="33" spans="1:4" ht="15" x14ac:dyDescent="0.2">
      <c r="A33" s="233"/>
      <c r="B33" s="223" t="s">
        <v>593</v>
      </c>
      <c r="C33" s="234">
        <v>110600</v>
      </c>
      <c r="D33" s="236">
        <f>[1]Свод_расходов!T100</f>
        <v>3600</v>
      </c>
    </row>
    <row r="34" spans="1:4" ht="15" x14ac:dyDescent="0.2">
      <c r="A34" s="233"/>
      <c r="B34" s="223" t="s">
        <v>594</v>
      </c>
      <c r="C34" s="234">
        <v>110700</v>
      </c>
      <c r="D34" s="236">
        <f>SUM(D35:D38)</f>
        <v>0</v>
      </c>
    </row>
    <row r="35" spans="1:4" ht="15" x14ac:dyDescent="0.2">
      <c r="A35" s="233"/>
      <c r="B35" s="223" t="s">
        <v>595</v>
      </c>
      <c r="C35" s="234">
        <v>110710</v>
      </c>
      <c r="D35" s="236">
        <f>[1]Свод_расходов!V100</f>
        <v>0</v>
      </c>
    </row>
    <row r="36" spans="1:4" ht="15" x14ac:dyDescent="0.2">
      <c r="A36" s="233"/>
      <c r="B36" s="223" t="s">
        <v>596</v>
      </c>
      <c r="C36" s="234">
        <v>110720</v>
      </c>
      <c r="D36" s="236">
        <f>[1]Свод_расходов!W100</f>
        <v>0</v>
      </c>
    </row>
    <row r="37" spans="1:4" ht="15" x14ac:dyDescent="0.2">
      <c r="A37" s="233"/>
      <c r="B37" s="223" t="s">
        <v>597</v>
      </c>
      <c r="C37" s="234">
        <v>110730</v>
      </c>
      <c r="D37" s="236">
        <f>[1]Свод_расходов!X100</f>
        <v>0</v>
      </c>
    </row>
    <row r="38" spans="1:4" ht="15" x14ac:dyDescent="0.2">
      <c r="A38" s="233"/>
      <c r="B38" s="223" t="s">
        <v>598</v>
      </c>
      <c r="C38" s="234">
        <v>110740</v>
      </c>
      <c r="D38" s="236">
        <f>[1]Свод_расходов!Y100</f>
        <v>0</v>
      </c>
    </row>
    <row r="39" spans="1:4" ht="15" x14ac:dyDescent="0.2">
      <c r="A39" s="233"/>
      <c r="B39" s="223" t="s">
        <v>599</v>
      </c>
      <c r="C39" s="234">
        <v>111000</v>
      </c>
      <c r="D39" s="236">
        <f>SUM(D40:D41)</f>
        <v>612888</v>
      </c>
    </row>
    <row r="40" spans="1:4" ht="15" x14ac:dyDescent="0.2">
      <c r="A40" s="233"/>
      <c r="B40" s="223" t="s">
        <v>600</v>
      </c>
      <c r="C40" s="234">
        <v>111030</v>
      </c>
      <c r="D40" s="236">
        <f>[1]Свод_расходов!AF100</f>
        <v>0</v>
      </c>
    </row>
    <row r="41" spans="1:4" ht="15" x14ac:dyDescent="0.2">
      <c r="A41" s="233"/>
      <c r="B41" s="223" t="s">
        <v>601</v>
      </c>
      <c r="C41" s="234">
        <v>111040</v>
      </c>
      <c r="D41" s="236">
        <f>SUM(D42:D43)</f>
        <v>612888</v>
      </c>
    </row>
    <row r="42" spans="1:4" ht="15" x14ac:dyDescent="0.2">
      <c r="A42" s="233"/>
      <c r="B42" s="223" t="s">
        <v>602</v>
      </c>
      <c r="C42" s="234">
        <v>111042</v>
      </c>
      <c r="D42" s="236">
        <f>[1]Свод_расходов!AI100</f>
        <v>6800</v>
      </c>
    </row>
    <row r="43" spans="1:4" ht="15" x14ac:dyDescent="0.2">
      <c r="A43" s="233"/>
      <c r="B43" s="223" t="s">
        <v>603</v>
      </c>
      <c r="C43" s="234">
        <v>111070</v>
      </c>
      <c r="D43" s="236">
        <f>[1]Свод_расходов!AP100</f>
        <v>606088</v>
      </c>
    </row>
    <row r="44" spans="1:4" ht="15" x14ac:dyDescent="0.2">
      <c r="A44" s="233"/>
      <c r="B44" s="223" t="s">
        <v>604</v>
      </c>
      <c r="C44" s="234">
        <v>200000</v>
      </c>
      <c r="D44" s="236">
        <f>D45</f>
        <v>34000</v>
      </c>
    </row>
    <row r="45" spans="1:4" ht="15" x14ac:dyDescent="0.2">
      <c r="A45" s="233"/>
      <c r="B45" s="223" t="s">
        <v>605</v>
      </c>
      <c r="C45" s="234">
        <v>240000</v>
      </c>
      <c r="D45" s="236">
        <f>D46</f>
        <v>34000</v>
      </c>
    </row>
    <row r="46" spans="1:4" ht="26.25" customHeight="1" x14ac:dyDescent="0.2">
      <c r="A46" s="233"/>
      <c r="B46" s="224" t="s">
        <v>606</v>
      </c>
      <c r="C46" s="234">
        <v>240100</v>
      </c>
      <c r="D46" s="236">
        <f>D47</f>
        <v>34000</v>
      </c>
    </row>
    <row r="47" spans="1:4" ht="33" customHeight="1" x14ac:dyDescent="0.2">
      <c r="A47" s="233"/>
      <c r="B47" s="224" t="s">
        <v>607</v>
      </c>
      <c r="C47" s="234">
        <v>240120</v>
      </c>
      <c r="D47" s="236">
        <f>[1]Свод_расходов!BG100</f>
        <v>34000</v>
      </c>
    </row>
    <row r="48" spans="1:4" ht="15.75" thickBot="1" x14ac:dyDescent="0.25">
      <c r="A48" s="237"/>
      <c r="B48" s="238"/>
      <c r="C48" s="239"/>
      <c r="D48" s="240"/>
    </row>
    <row r="49" spans="1:6" ht="15" thickBot="1" x14ac:dyDescent="0.25">
      <c r="A49" s="209">
        <v>2</v>
      </c>
      <c r="B49" s="210" t="s">
        <v>608</v>
      </c>
      <c r="C49" s="210"/>
      <c r="D49" s="241"/>
    </row>
    <row r="50" spans="1:6" ht="15" thickBot="1" x14ac:dyDescent="0.25">
      <c r="A50" s="213"/>
      <c r="B50" s="211" t="s">
        <v>573</v>
      </c>
      <c r="C50" s="211"/>
      <c r="D50" s="214">
        <f>SUM(D51:D52)</f>
        <v>2407378</v>
      </c>
    </row>
    <row r="51" spans="1:6" ht="15" x14ac:dyDescent="0.2">
      <c r="A51" s="215"/>
      <c r="B51" s="216" t="s">
        <v>574</v>
      </c>
      <c r="C51" s="217"/>
      <c r="D51" s="218">
        <v>0</v>
      </c>
    </row>
    <row r="52" spans="1:6" ht="15" x14ac:dyDescent="0.2">
      <c r="A52" s="219"/>
      <c r="B52" s="220" t="s">
        <v>575</v>
      </c>
      <c r="C52" s="221"/>
      <c r="D52" s="222">
        <f>SUM(D54:D60)</f>
        <v>2407378</v>
      </c>
    </row>
    <row r="53" spans="1:6" ht="15" x14ac:dyDescent="0.2">
      <c r="A53" s="233"/>
      <c r="B53" s="223" t="s">
        <v>576</v>
      </c>
      <c r="C53" s="221"/>
      <c r="D53" s="222"/>
    </row>
    <row r="54" spans="1:6" ht="15" x14ac:dyDescent="0.2">
      <c r="A54" s="233"/>
      <c r="B54" s="224" t="s">
        <v>609</v>
      </c>
      <c r="C54" s="234"/>
      <c r="D54" s="236">
        <v>238488</v>
      </c>
    </row>
    <row r="55" spans="1:6" ht="15" x14ac:dyDescent="0.2">
      <c r="A55" s="233"/>
      <c r="B55" s="224" t="s">
        <v>610</v>
      </c>
      <c r="C55" s="234"/>
      <c r="D55" s="236">
        <f>33924</f>
        <v>33924</v>
      </c>
    </row>
    <row r="56" spans="1:6" ht="15" x14ac:dyDescent="0.2">
      <c r="A56" s="233"/>
      <c r="B56" s="224" t="s">
        <v>611</v>
      </c>
      <c r="C56" s="234"/>
      <c r="D56" s="236">
        <v>23810</v>
      </c>
    </row>
    <row r="57" spans="1:6" ht="15" x14ac:dyDescent="0.2">
      <c r="A57" s="233"/>
      <c r="B57" s="224" t="s">
        <v>612</v>
      </c>
      <c r="C57" s="234"/>
      <c r="D57" s="236">
        <v>315000</v>
      </c>
    </row>
    <row r="58" spans="1:6" ht="15" x14ac:dyDescent="0.2">
      <c r="A58" s="233"/>
      <c r="B58" s="224" t="s">
        <v>578</v>
      </c>
      <c r="C58" s="234"/>
      <c r="D58" s="236">
        <v>100040</v>
      </c>
    </row>
    <row r="59" spans="1:6" ht="15" x14ac:dyDescent="0.2">
      <c r="A59" s="233"/>
      <c r="B59" s="223" t="s">
        <v>613</v>
      </c>
      <c r="C59" s="234"/>
      <c r="D59" s="236">
        <v>45000</v>
      </c>
    </row>
    <row r="60" spans="1:6" ht="15" x14ac:dyDescent="0.2">
      <c r="A60" s="233"/>
      <c r="B60" s="223" t="s">
        <v>614</v>
      </c>
      <c r="C60" s="234"/>
      <c r="D60" s="236">
        <v>1651116</v>
      </c>
    </row>
    <row r="61" spans="1:6" ht="15.75" thickBot="1" x14ac:dyDescent="0.25">
      <c r="A61" s="237"/>
      <c r="B61" s="242"/>
      <c r="C61" s="239"/>
      <c r="D61" s="240"/>
    </row>
    <row r="62" spans="1:6" ht="15" thickBot="1" x14ac:dyDescent="0.25">
      <c r="A62" s="209"/>
      <c r="B62" s="210" t="s">
        <v>582</v>
      </c>
      <c r="C62" s="210"/>
      <c r="D62" s="214">
        <f>SUM(D63,D93)</f>
        <v>2407378</v>
      </c>
      <c r="F62" s="225"/>
    </row>
    <row r="63" spans="1:6" ht="15" x14ac:dyDescent="0.2">
      <c r="A63" s="229"/>
      <c r="B63" s="230" t="s">
        <v>583</v>
      </c>
      <c r="C63" s="231">
        <v>100000</v>
      </c>
      <c r="D63" s="232">
        <f>D64</f>
        <v>2173028</v>
      </c>
    </row>
    <row r="64" spans="1:6" ht="15" x14ac:dyDescent="0.2">
      <c r="A64" s="233"/>
      <c r="B64" s="223" t="s">
        <v>584</v>
      </c>
      <c r="C64" s="234">
        <v>110000</v>
      </c>
      <c r="D64" s="235">
        <f>SUM(D65,D66,D67,D73,D76,D77:D78,D85)</f>
        <v>2173028</v>
      </c>
    </row>
    <row r="65" spans="1:4" ht="15" x14ac:dyDescent="0.2">
      <c r="A65" s="233"/>
      <c r="B65" s="223" t="s">
        <v>585</v>
      </c>
      <c r="C65" s="234">
        <v>110100</v>
      </c>
      <c r="D65" s="236">
        <f>[1]Свод_расходов!G102</f>
        <v>647729</v>
      </c>
    </row>
    <row r="66" spans="1:4" ht="15" x14ac:dyDescent="0.2">
      <c r="A66" s="233"/>
      <c r="B66" s="223" t="s">
        <v>586</v>
      </c>
      <c r="C66" s="234">
        <v>110200</v>
      </c>
      <c r="D66" s="236">
        <f>[1]Свод_расходов!H102</f>
        <v>161930</v>
      </c>
    </row>
    <row r="67" spans="1:4" ht="15" x14ac:dyDescent="0.2">
      <c r="A67" s="233"/>
      <c r="B67" s="223" t="s">
        <v>587</v>
      </c>
      <c r="C67" s="234">
        <v>110300</v>
      </c>
      <c r="D67" s="236">
        <f>SUM(D68:D72)</f>
        <v>687147</v>
      </c>
    </row>
    <row r="68" spans="1:4" ht="30" x14ac:dyDescent="0.2">
      <c r="A68" s="233"/>
      <c r="B68" s="223" t="s">
        <v>615</v>
      </c>
      <c r="C68" s="234">
        <v>110310</v>
      </c>
      <c r="D68" s="236">
        <f>[1]Свод_расходов!J102</f>
        <v>3850</v>
      </c>
    </row>
    <row r="69" spans="1:4" ht="15" x14ac:dyDescent="0.2">
      <c r="A69" s="233"/>
      <c r="B69" s="223" t="s">
        <v>588</v>
      </c>
      <c r="C69" s="234">
        <v>110320</v>
      </c>
      <c r="D69" s="236">
        <f>[1]Свод_расходов!K102</f>
        <v>20500</v>
      </c>
    </row>
    <row r="70" spans="1:4" ht="15" x14ac:dyDescent="0.2">
      <c r="A70" s="233"/>
      <c r="B70" s="223" t="s">
        <v>589</v>
      </c>
      <c r="C70" s="234">
        <v>110330</v>
      </c>
      <c r="D70" s="236">
        <f>[1]Свод_расходов!L102</f>
        <v>0</v>
      </c>
    </row>
    <row r="71" spans="1:4" ht="15" x14ac:dyDescent="0.2">
      <c r="A71" s="233"/>
      <c r="B71" s="223" t="s">
        <v>590</v>
      </c>
      <c r="C71" s="234">
        <v>110350</v>
      </c>
      <c r="D71" s="236">
        <f>[1]Свод_расходов!N102</f>
        <v>62520</v>
      </c>
    </row>
    <row r="72" spans="1:4" ht="15" x14ac:dyDescent="0.2">
      <c r="A72" s="233"/>
      <c r="B72" s="223" t="s">
        <v>591</v>
      </c>
      <c r="C72" s="234">
        <v>110360</v>
      </c>
      <c r="D72" s="236">
        <f>[1]Свод_расходов!O102</f>
        <v>600277</v>
      </c>
    </row>
    <row r="73" spans="1:4" ht="15" x14ac:dyDescent="0.2">
      <c r="A73" s="233"/>
      <c r="B73" s="223" t="s">
        <v>616</v>
      </c>
      <c r="C73" s="234">
        <v>110400</v>
      </c>
      <c r="D73" s="236">
        <f>SUM(D74:D75)</f>
        <v>0</v>
      </c>
    </row>
    <row r="74" spans="1:4" ht="15" x14ac:dyDescent="0.2">
      <c r="A74" s="233"/>
      <c r="B74" s="223" t="s">
        <v>617</v>
      </c>
      <c r="C74" s="234">
        <v>110410</v>
      </c>
      <c r="D74" s="236">
        <f>[1]Свод_расходов!Q102</f>
        <v>0</v>
      </c>
    </row>
    <row r="75" spans="1:4" ht="15" x14ac:dyDescent="0.2">
      <c r="A75" s="233"/>
      <c r="B75" s="223" t="s">
        <v>618</v>
      </c>
      <c r="C75" s="234">
        <v>110420</v>
      </c>
      <c r="D75" s="236">
        <f>[1]Свод_расходов!R102</f>
        <v>0</v>
      </c>
    </row>
    <row r="76" spans="1:4" ht="15" x14ac:dyDescent="0.2">
      <c r="A76" s="233"/>
      <c r="B76" s="223" t="s">
        <v>592</v>
      </c>
      <c r="C76" s="234">
        <v>110500</v>
      </c>
      <c r="D76" s="236">
        <f>[1]Свод_расходов!S102</f>
        <v>6000</v>
      </c>
    </row>
    <row r="77" spans="1:4" ht="15" x14ac:dyDescent="0.2">
      <c r="A77" s="233"/>
      <c r="B77" s="223" t="s">
        <v>593</v>
      </c>
      <c r="C77" s="234">
        <v>110600</v>
      </c>
      <c r="D77" s="236">
        <f>[1]Свод_расходов!T102</f>
        <v>23300</v>
      </c>
    </row>
    <row r="78" spans="1:4" ht="15" x14ac:dyDescent="0.2">
      <c r="A78" s="233"/>
      <c r="B78" s="223" t="s">
        <v>594</v>
      </c>
      <c r="C78" s="234">
        <v>110700</v>
      </c>
      <c r="D78" s="236">
        <f>SUM(D79:D84)</f>
        <v>409353</v>
      </c>
    </row>
    <row r="79" spans="1:4" ht="15" x14ac:dyDescent="0.2">
      <c r="A79" s="233"/>
      <c r="B79" s="223" t="s">
        <v>595</v>
      </c>
      <c r="C79" s="234">
        <v>110710</v>
      </c>
      <c r="D79" s="236">
        <f>[1]Свод_расходов!V102</f>
        <v>19270</v>
      </c>
    </row>
    <row r="80" spans="1:4" ht="15" x14ac:dyDescent="0.2">
      <c r="A80" s="233"/>
      <c r="B80" s="223" t="s">
        <v>596</v>
      </c>
      <c r="C80" s="234">
        <v>110720</v>
      </c>
      <c r="D80" s="236">
        <f>[1]Свод_расходов!W102</f>
        <v>247361</v>
      </c>
    </row>
    <row r="81" spans="1:4" ht="15" x14ac:dyDescent="0.2">
      <c r="A81" s="233"/>
      <c r="B81" s="223" t="s">
        <v>597</v>
      </c>
      <c r="C81" s="234">
        <v>110730</v>
      </c>
      <c r="D81" s="236">
        <f>[1]Свод_расходов!X102</f>
        <v>63106</v>
      </c>
    </row>
    <row r="82" spans="1:4" ht="15" x14ac:dyDescent="0.2">
      <c r="A82" s="233"/>
      <c r="B82" s="223" t="s">
        <v>598</v>
      </c>
      <c r="C82" s="234">
        <v>110740</v>
      </c>
      <c r="D82" s="236">
        <f>[1]Свод_расходов!Y102</f>
        <v>79616</v>
      </c>
    </row>
    <row r="83" spans="1:4" ht="15" x14ac:dyDescent="0.2">
      <c r="A83" s="233"/>
      <c r="B83" s="223" t="s">
        <v>619</v>
      </c>
      <c r="C83" s="234">
        <v>110750</v>
      </c>
      <c r="D83" s="236">
        <f>[1]Свод_расходов!Z102</f>
        <v>0</v>
      </c>
    </row>
    <row r="84" spans="1:4" ht="15" x14ac:dyDescent="0.2">
      <c r="A84" s="233"/>
      <c r="B84" s="223" t="s">
        <v>620</v>
      </c>
      <c r="C84" s="234">
        <v>110760</v>
      </c>
      <c r="D84" s="236">
        <f>[2]Свод_расходов!AA105</f>
        <v>0</v>
      </c>
    </row>
    <row r="85" spans="1:4" ht="15" x14ac:dyDescent="0.2">
      <c r="A85" s="233"/>
      <c r="B85" s="223" t="s">
        <v>599</v>
      </c>
      <c r="C85" s="234">
        <v>111000</v>
      </c>
      <c r="D85" s="236">
        <f>SUM(D86:D88)</f>
        <v>237569</v>
      </c>
    </row>
    <row r="86" spans="1:4" ht="15" x14ac:dyDescent="0.2">
      <c r="A86" s="233"/>
      <c r="B86" s="223" t="s">
        <v>621</v>
      </c>
      <c r="C86" s="234">
        <v>111020</v>
      </c>
      <c r="D86" s="236">
        <f>[1]Свод_расходов!AE102</f>
        <v>74116</v>
      </c>
    </row>
    <row r="87" spans="1:4" ht="15" x14ac:dyDescent="0.2">
      <c r="A87" s="233"/>
      <c r="B87" s="223" t="s">
        <v>600</v>
      </c>
      <c r="C87" s="234">
        <v>111030</v>
      </c>
      <c r="D87" s="236">
        <f>[1]Свод_расходов!AF102</f>
        <v>32460</v>
      </c>
    </row>
    <row r="88" spans="1:4" ht="15" x14ac:dyDescent="0.2">
      <c r="A88" s="233"/>
      <c r="B88" s="223" t="s">
        <v>601</v>
      </c>
      <c r="C88" s="234">
        <v>111040</v>
      </c>
      <c r="D88" s="236">
        <f>D90+D92+D89+D91</f>
        <v>130993</v>
      </c>
    </row>
    <row r="89" spans="1:4" ht="15" x14ac:dyDescent="0.2">
      <c r="A89" s="233"/>
      <c r="B89" s="223" t="s">
        <v>602</v>
      </c>
      <c r="C89" s="234">
        <v>111042</v>
      </c>
      <c r="D89" s="236">
        <f>[1]Свод_расходов!AI102</f>
        <v>18910</v>
      </c>
    </row>
    <row r="90" spans="1:4" ht="15" x14ac:dyDescent="0.2">
      <c r="A90" s="233"/>
      <c r="B90" s="223" t="s">
        <v>622</v>
      </c>
      <c r="C90" s="234">
        <v>111044</v>
      </c>
      <c r="D90" s="236">
        <f>[1]Свод_расходов!AJ102</f>
        <v>4364</v>
      </c>
    </row>
    <row r="91" spans="1:4" ht="15" x14ac:dyDescent="0.2">
      <c r="A91" s="233"/>
      <c r="B91" s="223" t="s">
        <v>623</v>
      </c>
      <c r="C91" s="234">
        <v>111058</v>
      </c>
      <c r="D91" s="236">
        <f>[1]Свод_расходов!AO102</f>
        <v>43000</v>
      </c>
    </row>
    <row r="92" spans="1:4" ht="15" x14ac:dyDescent="0.2">
      <c r="A92" s="233"/>
      <c r="B92" s="223" t="s">
        <v>603</v>
      </c>
      <c r="C92" s="234">
        <v>111070</v>
      </c>
      <c r="D92" s="236">
        <f>[1]Свод_расходов!AP102</f>
        <v>64719</v>
      </c>
    </row>
    <row r="93" spans="1:4" ht="15" x14ac:dyDescent="0.2">
      <c r="A93" s="233"/>
      <c r="B93" s="223" t="s">
        <v>604</v>
      </c>
      <c r="C93" s="234">
        <v>200000</v>
      </c>
      <c r="D93" s="236">
        <f>D94</f>
        <v>234350</v>
      </c>
    </row>
    <row r="94" spans="1:4" ht="15" x14ac:dyDescent="0.2">
      <c r="A94" s="233"/>
      <c r="B94" s="223" t="s">
        <v>605</v>
      </c>
      <c r="C94" s="234">
        <v>240000</v>
      </c>
      <c r="D94" s="236">
        <f>D95</f>
        <v>234350</v>
      </c>
    </row>
    <row r="95" spans="1:4" ht="27.75" customHeight="1" x14ac:dyDescent="0.2">
      <c r="A95" s="233"/>
      <c r="B95" s="224" t="s">
        <v>606</v>
      </c>
      <c r="C95" s="234">
        <v>240100</v>
      </c>
      <c r="D95" s="236">
        <f>D96</f>
        <v>234350</v>
      </c>
    </row>
    <row r="96" spans="1:4" ht="37.5" customHeight="1" x14ac:dyDescent="0.2">
      <c r="A96" s="237"/>
      <c r="B96" s="243" t="s">
        <v>607</v>
      </c>
      <c r="C96" s="239">
        <v>240120</v>
      </c>
      <c r="D96" s="240">
        <f>[1]Свод_расходов!BG102</f>
        <v>234350</v>
      </c>
    </row>
    <row r="97" spans="1:4" ht="18" customHeight="1" thickBot="1" x14ac:dyDescent="0.25">
      <c r="A97" s="244"/>
      <c r="B97" s="245"/>
      <c r="C97" s="246"/>
      <c r="D97" s="247"/>
    </row>
    <row r="98" spans="1:4" ht="15" thickBot="1" x14ac:dyDescent="0.25">
      <c r="A98" s="209">
        <v>3</v>
      </c>
      <c r="B98" s="210" t="s">
        <v>624</v>
      </c>
      <c r="C98" s="210"/>
      <c r="D98" s="241"/>
    </row>
    <row r="99" spans="1:4" ht="15" thickBot="1" x14ac:dyDescent="0.25">
      <c r="A99" s="213"/>
      <c r="B99" s="211" t="s">
        <v>573</v>
      </c>
      <c r="C99" s="211"/>
      <c r="D99" s="214">
        <f>SUM(D100:D101)</f>
        <v>42000</v>
      </c>
    </row>
    <row r="100" spans="1:4" ht="15" x14ac:dyDescent="0.2">
      <c r="A100" s="215"/>
      <c r="B100" s="216" t="s">
        <v>574</v>
      </c>
      <c r="C100" s="217"/>
      <c r="D100" s="218">
        <v>0</v>
      </c>
    </row>
    <row r="101" spans="1:4" ht="15" x14ac:dyDescent="0.2">
      <c r="A101" s="219"/>
      <c r="B101" s="220" t="s">
        <v>575</v>
      </c>
      <c r="C101" s="221"/>
      <c r="D101" s="222">
        <f>D103</f>
        <v>42000</v>
      </c>
    </row>
    <row r="102" spans="1:4" ht="15" x14ac:dyDescent="0.2">
      <c r="A102" s="233"/>
      <c r="B102" s="223" t="s">
        <v>576</v>
      </c>
      <c r="C102" s="221"/>
      <c r="D102" s="222"/>
    </row>
    <row r="103" spans="1:4" ht="15" x14ac:dyDescent="0.2">
      <c r="A103" s="237"/>
      <c r="B103" s="243" t="s">
        <v>625</v>
      </c>
      <c r="C103" s="239"/>
      <c r="D103" s="240">
        <v>42000</v>
      </c>
    </row>
    <row r="104" spans="1:4" ht="15.75" thickBot="1" x14ac:dyDescent="0.25">
      <c r="A104" s="244"/>
      <c r="B104" s="245"/>
      <c r="C104" s="246"/>
      <c r="D104" s="247"/>
    </row>
    <row r="105" spans="1:4" ht="15" thickBot="1" x14ac:dyDescent="0.25">
      <c r="A105" s="209"/>
      <c r="B105" s="210" t="s">
        <v>582</v>
      </c>
      <c r="C105" s="210"/>
      <c r="D105" s="214">
        <f>SUM(D106,D117)</f>
        <v>42000</v>
      </c>
    </row>
    <row r="106" spans="1:4" ht="15" x14ac:dyDescent="0.2">
      <c r="A106" s="229"/>
      <c r="B106" s="230" t="s">
        <v>583</v>
      </c>
      <c r="C106" s="231">
        <v>100000</v>
      </c>
      <c r="D106" s="232">
        <f>D107</f>
        <v>23000</v>
      </c>
    </row>
    <row r="107" spans="1:4" ht="15" x14ac:dyDescent="0.2">
      <c r="A107" s="233"/>
      <c r="B107" s="223" t="s">
        <v>584</v>
      </c>
      <c r="C107" s="234">
        <v>110000</v>
      </c>
      <c r="D107" s="235">
        <f>SUM(D108,D111:D111,D112)</f>
        <v>23000</v>
      </c>
    </row>
    <row r="108" spans="1:4" ht="15" x14ac:dyDescent="0.2">
      <c r="A108" s="233"/>
      <c r="B108" s="223" t="s">
        <v>587</v>
      </c>
      <c r="C108" s="234">
        <v>110300</v>
      </c>
      <c r="D108" s="236">
        <f>SUM(D109:D110)</f>
        <v>11000</v>
      </c>
    </row>
    <row r="109" spans="1:4" ht="15" x14ac:dyDescent="0.2">
      <c r="A109" s="233"/>
      <c r="B109" s="223" t="s">
        <v>590</v>
      </c>
      <c r="C109" s="234">
        <v>110350</v>
      </c>
      <c r="D109" s="236">
        <f>[1]Свод_расходов!N103</f>
        <v>4000</v>
      </c>
    </row>
    <row r="110" spans="1:4" ht="15" x14ac:dyDescent="0.2">
      <c r="A110" s="233"/>
      <c r="B110" s="223" t="s">
        <v>591</v>
      </c>
      <c r="C110" s="234">
        <v>110360</v>
      </c>
      <c r="D110" s="236">
        <f>[1]Свод_расходов!O103</f>
        <v>7000</v>
      </c>
    </row>
    <row r="111" spans="1:4" ht="15" x14ac:dyDescent="0.2">
      <c r="A111" s="233"/>
      <c r="B111" s="223" t="s">
        <v>593</v>
      </c>
      <c r="C111" s="234">
        <v>110600</v>
      </c>
      <c r="D111" s="236">
        <f>[1]Свод_расходов!T103</f>
        <v>2000</v>
      </c>
    </row>
    <row r="112" spans="1:4" ht="15" x14ac:dyDescent="0.2">
      <c r="A112" s="233"/>
      <c r="B112" s="223" t="s">
        <v>599</v>
      </c>
      <c r="C112" s="234">
        <v>111000</v>
      </c>
      <c r="D112" s="236">
        <f>SUM(D113:D114)</f>
        <v>10000</v>
      </c>
    </row>
    <row r="113" spans="1:4" ht="15" x14ac:dyDescent="0.2">
      <c r="A113" s="233"/>
      <c r="B113" s="223" t="s">
        <v>621</v>
      </c>
      <c r="C113" s="234">
        <v>111020</v>
      </c>
      <c r="D113" s="236">
        <f>[1]Свод_расходов!AE103</f>
        <v>3000</v>
      </c>
    </row>
    <row r="114" spans="1:4" ht="15" x14ac:dyDescent="0.2">
      <c r="A114" s="233"/>
      <c r="B114" s="223" t="s">
        <v>601</v>
      </c>
      <c r="C114" s="234">
        <v>111040</v>
      </c>
      <c r="D114" s="236">
        <f>SUM(D115:D116)</f>
        <v>7000</v>
      </c>
    </row>
    <row r="115" spans="1:4" ht="15" x14ac:dyDescent="0.2">
      <c r="A115" s="233"/>
      <c r="B115" s="223" t="s">
        <v>602</v>
      </c>
      <c r="C115" s="234">
        <v>111042</v>
      </c>
      <c r="D115" s="236">
        <f>[1]Свод_расходов!AI103</f>
        <v>0</v>
      </c>
    </row>
    <row r="116" spans="1:4" ht="15" x14ac:dyDescent="0.2">
      <c r="A116" s="233"/>
      <c r="B116" s="223" t="s">
        <v>603</v>
      </c>
      <c r="C116" s="234">
        <v>111070</v>
      </c>
      <c r="D116" s="236">
        <f>[1]Свод_расходов!AP103</f>
        <v>7000</v>
      </c>
    </row>
    <row r="117" spans="1:4" ht="15" x14ac:dyDescent="0.2">
      <c r="A117" s="233"/>
      <c r="B117" s="223" t="s">
        <v>604</v>
      </c>
      <c r="C117" s="234">
        <v>200000</v>
      </c>
      <c r="D117" s="236">
        <f>D118</f>
        <v>19000</v>
      </c>
    </row>
    <row r="118" spans="1:4" ht="15" x14ac:dyDescent="0.2">
      <c r="A118" s="233"/>
      <c r="B118" s="223" t="s">
        <v>605</v>
      </c>
      <c r="C118" s="234">
        <v>240000</v>
      </c>
      <c r="D118" s="236">
        <f>D119</f>
        <v>19000</v>
      </c>
    </row>
    <row r="119" spans="1:4" ht="26.25" customHeight="1" x14ac:dyDescent="0.2">
      <c r="A119" s="233"/>
      <c r="B119" s="224" t="s">
        <v>606</v>
      </c>
      <c r="C119" s="234">
        <v>240100</v>
      </c>
      <c r="D119" s="236">
        <f>D120</f>
        <v>19000</v>
      </c>
    </row>
    <row r="120" spans="1:4" ht="33.75" customHeight="1" x14ac:dyDescent="0.2">
      <c r="A120" s="237"/>
      <c r="B120" s="243" t="s">
        <v>607</v>
      </c>
      <c r="C120" s="239">
        <v>240120</v>
      </c>
      <c r="D120" s="240">
        <f>[1]Свод_расходов!BG103</f>
        <v>19000</v>
      </c>
    </row>
    <row r="121" spans="1:4" ht="20.25" customHeight="1" thickBot="1" x14ac:dyDescent="0.25">
      <c r="A121" s="244"/>
      <c r="B121" s="245"/>
      <c r="C121" s="246"/>
      <c r="D121" s="247"/>
    </row>
    <row r="122" spans="1:4" ht="15" thickBot="1" x14ac:dyDescent="0.25">
      <c r="A122" s="209">
        <v>4</v>
      </c>
      <c r="B122" s="210" t="s">
        <v>626</v>
      </c>
      <c r="C122" s="210"/>
      <c r="D122" s="241"/>
    </row>
    <row r="123" spans="1:4" ht="15" thickBot="1" x14ac:dyDescent="0.25">
      <c r="A123" s="213"/>
      <c r="B123" s="211" t="s">
        <v>573</v>
      </c>
      <c r="C123" s="211"/>
      <c r="D123" s="214">
        <f>SUM(D124:D125)</f>
        <v>4000000</v>
      </c>
    </row>
    <row r="124" spans="1:4" ht="15" x14ac:dyDescent="0.2">
      <c r="A124" s="215"/>
      <c r="B124" s="216" t="s">
        <v>574</v>
      </c>
      <c r="C124" s="217"/>
      <c r="D124" s="218">
        <v>0</v>
      </c>
    </row>
    <row r="125" spans="1:4" ht="15" x14ac:dyDescent="0.2">
      <c r="A125" s="219"/>
      <c r="B125" s="220" t="s">
        <v>575</v>
      </c>
      <c r="C125" s="221"/>
      <c r="D125" s="222">
        <f>SUM(D127:D128)</f>
        <v>4000000</v>
      </c>
    </row>
    <row r="126" spans="1:4" ht="15" x14ac:dyDescent="0.2">
      <c r="A126" s="233"/>
      <c r="B126" s="223" t="s">
        <v>576</v>
      </c>
      <c r="C126" s="221"/>
      <c r="D126" s="222"/>
    </row>
    <row r="127" spans="1:4" ht="15" x14ac:dyDescent="0.2">
      <c r="A127" s="233"/>
      <c r="B127" s="224" t="s">
        <v>627</v>
      </c>
      <c r="C127" s="234"/>
      <c r="D127" s="236">
        <v>3944000</v>
      </c>
    </row>
    <row r="128" spans="1:4" ht="15" x14ac:dyDescent="0.2">
      <c r="A128" s="237"/>
      <c r="B128" s="243" t="s">
        <v>628</v>
      </c>
      <c r="C128" s="239"/>
      <c r="D128" s="240">
        <v>56000</v>
      </c>
    </row>
    <row r="129" spans="1:4" ht="15.75" thickBot="1" x14ac:dyDescent="0.25">
      <c r="A129" s="244"/>
      <c r="B129" s="245"/>
      <c r="C129" s="246"/>
      <c r="D129" s="247"/>
    </row>
    <row r="130" spans="1:4" ht="15" thickBot="1" x14ac:dyDescent="0.25">
      <c r="A130" s="209"/>
      <c r="B130" s="210" t="s">
        <v>582</v>
      </c>
      <c r="C130" s="210"/>
      <c r="D130" s="214">
        <f>SUM(D131,D157)</f>
        <v>4000000</v>
      </c>
    </row>
    <row r="131" spans="1:4" ht="15" x14ac:dyDescent="0.2">
      <c r="A131" s="229"/>
      <c r="B131" s="230" t="s">
        <v>583</v>
      </c>
      <c r="C131" s="231">
        <v>100000</v>
      </c>
      <c r="D131" s="232">
        <f>D132</f>
        <v>3600000</v>
      </c>
    </row>
    <row r="132" spans="1:4" ht="15" x14ac:dyDescent="0.2">
      <c r="A132" s="233"/>
      <c r="B132" s="223" t="s">
        <v>584</v>
      </c>
      <c r="C132" s="234">
        <v>110000</v>
      </c>
      <c r="D132" s="235">
        <f>SUM(D133,D134,D135,D141:D142,D148)</f>
        <v>3600000</v>
      </c>
    </row>
    <row r="133" spans="1:4" ht="15" x14ac:dyDescent="0.2">
      <c r="A133" s="233"/>
      <c r="B133" s="223" t="s">
        <v>585</v>
      </c>
      <c r="C133" s="234">
        <v>110100</v>
      </c>
      <c r="D133" s="236">
        <f>[1]Свод_расходов!G104</f>
        <v>1600000</v>
      </c>
    </row>
    <row r="134" spans="1:4" ht="15" x14ac:dyDescent="0.2">
      <c r="A134" s="233"/>
      <c r="B134" s="223" t="s">
        <v>586</v>
      </c>
      <c r="C134" s="234">
        <v>110200</v>
      </c>
      <c r="D134" s="236">
        <f>[1]Свод_расходов!H104</f>
        <v>400000</v>
      </c>
    </row>
    <row r="135" spans="1:4" ht="15" x14ac:dyDescent="0.2">
      <c r="A135" s="233"/>
      <c r="B135" s="223" t="s">
        <v>587</v>
      </c>
      <c r="C135" s="234">
        <v>110300</v>
      </c>
      <c r="D135" s="236">
        <f>SUM(D136:D140)</f>
        <v>835000</v>
      </c>
    </row>
    <row r="136" spans="1:4" ht="30" x14ac:dyDescent="0.2">
      <c r="A136" s="233"/>
      <c r="B136" s="223" t="s">
        <v>615</v>
      </c>
      <c r="C136" s="234">
        <v>110310</v>
      </c>
      <c r="D136" s="236">
        <f>[1]Свод_расходов!J104</f>
        <v>500000</v>
      </c>
    </row>
    <row r="137" spans="1:4" ht="15" x14ac:dyDescent="0.2">
      <c r="A137" s="233"/>
      <c r="B137" s="223" t="s">
        <v>588</v>
      </c>
      <c r="C137" s="234">
        <v>110320</v>
      </c>
      <c r="D137" s="236">
        <f>[1]Свод_расходов!K104</f>
        <v>5000</v>
      </c>
    </row>
    <row r="138" spans="1:4" ht="15" x14ac:dyDescent="0.2">
      <c r="A138" s="233"/>
      <c r="B138" s="223" t="s">
        <v>589</v>
      </c>
      <c r="C138" s="234">
        <v>110330</v>
      </c>
      <c r="D138" s="236">
        <f>[1]Свод_расходов!L104</f>
        <v>0</v>
      </c>
    </row>
    <row r="139" spans="1:4" ht="15" x14ac:dyDescent="0.2">
      <c r="A139" s="233"/>
      <c r="B139" s="223" t="s">
        <v>590</v>
      </c>
      <c r="C139" s="234">
        <v>110350</v>
      </c>
      <c r="D139" s="236">
        <f>[1]Свод_расходов!N104</f>
        <v>30000</v>
      </c>
    </row>
    <row r="140" spans="1:4" ht="15" x14ac:dyDescent="0.2">
      <c r="A140" s="233"/>
      <c r="B140" s="223" t="s">
        <v>591</v>
      </c>
      <c r="C140" s="234">
        <v>110360</v>
      </c>
      <c r="D140" s="236">
        <f>[1]Свод_расходов!O104</f>
        <v>300000</v>
      </c>
    </row>
    <row r="141" spans="1:4" ht="15" x14ac:dyDescent="0.2">
      <c r="A141" s="233"/>
      <c r="B141" s="223" t="s">
        <v>593</v>
      </c>
      <c r="C141" s="234">
        <v>110600</v>
      </c>
      <c r="D141" s="236">
        <f>[1]Свод_расходов!T104</f>
        <v>16000</v>
      </c>
    </row>
    <row r="142" spans="1:4" ht="15" x14ac:dyDescent="0.2">
      <c r="A142" s="233"/>
      <c r="B142" s="223" t="s">
        <v>594</v>
      </c>
      <c r="C142" s="234">
        <v>110700</v>
      </c>
      <c r="D142" s="236">
        <f>SUM(D143:D147)</f>
        <v>226439</v>
      </c>
    </row>
    <row r="143" spans="1:4" ht="15" x14ac:dyDescent="0.2">
      <c r="A143" s="233"/>
      <c r="B143" s="223" t="s">
        <v>595</v>
      </c>
      <c r="C143" s="234">
        <v>110710</v>
      </c>
      <c r="D143" s="236">
        <f>[1]Свод_расходов!V104</f>
        <v>50000</v>
      </c>
    </row>
    <row r="144" spans="1:4" ht="15" x14ac:dyDescent="0.2">
      <c r="A144" s="233"/>
      <c r="B144" s="223" t="s">
        <v>597</v>
      </c>
      <c r="C144" s="234">
        <v>110730</v>
      </c>
      <c r="D144" s="236">
        <f>[1]Свод_расходов!X104</f>
        <v>71059</v>
      </c>
    </row>
    <row r="145" spans="1:4" ht="15" x14ac:dyDescent="0.2">
      <c r="A145" s="233"/>
      <c r="B145" s="223" t="s">
        <v>598</v>
      </c>
      <c r="C145" s="234">
        <v>110740</v>
      </c>
      <c r="D145" s="236">
        <f>[1]Свод_расходов!Y104</f>
        <v>73395</v>
      </c>
    </row>
    <row r="146" spans="1:4" ht="15" x14ac:dyDescent="0.2">
      <c r="A146" s="233"/>
      <c r="B146" s="223" t="s">
        <v>619</v>
      </c>
      <c r="C146" s="234">
        <v>110750</v>
      </c>
      <c r="D146" s="236">
        <f>[1]Свод_расходов!Z104</f>
        <v>5822</v>
      </c>
    </row>
    <row r="147" spans="1:4" ht="15" x14ac:dyDescent="0.2">
      <c r="A147" s="233"/>
      <c r="B147" s="223" t="s">
        <v>629</v>
      </c>
      <c r="C147" s="234">
        <v>110780</v>
      </c>
      <c r="D147" s="236">
        <f>[1]Свод_расходов!AC104</f>
        <v>26163</v>
      </c>
    </row>
    <row r="148" spans="1:4" ht="15" x14ac:dyDescent="0.2">
      <c r="A148" s="233"/>
      <c r="B148" s="223" t="s">
        <v>599</v>
      </c>
      <c r="C148" s="234">
        <v>111000</v>
      </c>
      <c r="D148" s="236">
        <f>SUM(D149:D151)</f>
        <v>522561</v>
      </c>
    </row>
    <row r="149" spans="1:4" ht="15" x14ac:dyDescent="0.2">
      <c r="A149" s="233"/>
      <c r="B149" s="223" t="s">
        <v>621</v>
      </c>
      <c r="C149" s="234">
        <v>111020</v>
      </c>
      <c r="D149" s="236">
        <f>[1]Свод_расходов!AE104</f>
        <v>60001</v>
      </c>
    </row>
    <row r="150" spans="1:4" ht="15" x14ac:dyDescent="0.2">
      <c r="A150" s="233"/>
      <c r="B150" s="223" t="s">
        <v>600</v>
      </c>
      <c r="C150" s="234">
        <v>111030</v>
      </c>
      <c r="D150" s="236">
        <f>[1]Свод_расходов!AF104</f>
        <v>300000</v>
      </c>
    </row>
    <row r="151" spans="1:4" ht="15" x14ac:dyDescent="0.2">
      <c r="A151" s="233"/>
      <c r="B151" s="223" t="s">
        <v>601</v>
      </c>
      <c r="C151" s="234">
        <v>111040</v>
      </c>
      <c r="D151" s="236">
        <f>SUM(D152:D156)</f>
        <v>162560</v>
      </c>
    </row>
    <row r="152" spans="1:4" ht="15" x14ac:dyDescent="0.2">
      <c r="A152" s="233"/>
      <c r="B152" s="223" t="s">
        <v>602</v>
      </c>
      <c r="C152" s="234">
        <v>111042</v>
      </c>
      <c r="D152" s="236">
        <f>[1]Свод_расходов!AI104</f>
        <v>10000</v>
      </c>
    </row>
    <row r="153" spans="1:4" ht="15" x14ac:dyDescent="0.2">
      <c r="A153" s="233"/>
      <c r="B153" s="223" t="s">
        <v>622</v>
      </c>
      <c r="C153" s="234">
        <v>111044</v>
      </c>
      <c r="D153" s="236">
        <f>[1]Свод_расходов!AJ104</f>
        <v>5000</v>
      </c>
    </row>
    <row r="154" spans="1:4" ht="15" x14ac:dyDescent="0.2">
      <c r="A154" s="233"/>
      <c r="B154" s="223" t="s">
        <v>630</v>
      </c>
      <c r="C154" s="234">
        <v>111050</v>
      </c>
      <c r="D154" s="236">
        <f>[1]Свод_расходов!AN104</f>
        <v>88121</v>
      </c>
    </row>
    <row r="155" spans="1:4" ht="15" x14ac:dyDescent="0.2">
      <c r="A155" s="233"/>
      <c r="B155" s="223" t="s">
        <v>623</v>
      </c>
      <c r="C155" s="234">
        <v>111058</v>
      </c>
      <c r="D155" s="236">
        <f>[1]Свод_расходов!AO104</f>
        <v>20000</v>
      </c>
    </row>
    <row r="156" spans="1:4" ht="15" x14ac:dyDescent="0.2">
      <c r="A156" s="233"/>
      <c r="B156" s="223" t="s">
        <v>603</v>
      </c>
      <c r="C156" s="234">
        <v>111070</v>
      </c>
      <c r="D156" s="236">
        <f>[1]Свод_расходов!AP104</f>
        <v>39439</v>
      </c>
    </row>
    <row r="157" spans="1:4" ht="15" x14ac:dyDescent="0.2">
      <c r="A157" s="233"/>
      <c r="B157" s="223" t="s">
        <v>604</v>
      </c>
      <c r="C157" s="234">
        <v>200000</v>
      </c>
      <c r="D157" s="236">
        <f>D158</f>
        <v>400000</v>
      </c>
    </row>
    <row r="158" spans="1:4" ht="15" x14ac:dyDescent="0.2">
      <c r="A158" s="233"/>
      <c r="B158" s="223" t="s">
        <v>605</v>
      </c>
      <c r="C158" s="234">
        <v>240000</v>
      </c>
      <c r="D158" s="236">
        <f>D159</f>
        <v>400000</v>
      </c>
    </row>
    <row r="159" spans="1:4" ht="27.75" customHeight="1" x14ac:dyDescent="0.2">
      <c r="A159" s="233"/>
      <c r="B159" s="224" t="s">
        <v>606</v>
      </c>
      <c r="C159" s="234">
        <v>240100</v>
      </c>
      <c r="D159" s="236">
        <f>D160</f>
        <v>400000</v>
      </c>
    </row>
    <row r="160" spans="1:4" ht="27.75" customHeight="1" x14ac:dyDescent="0.2">
      <c r="A160" s="237"/>
      <c r="B160" s="243" t="s">
        <v>607</v>
      </c>
      <c r="C160" s="239">
        <v>240120</v>
      </c>
      <c r="D160" s="240">
        <f>[1]Свод_расходов!BG104</f>
        <v>400000</v>
      </c>
    </row>
    <row r="161" spans="1:4" ht="18" customHeight="1" thickBot="1" x14ac:dyDescent="0.25">
      <c r="A161" s="244"/>
      <c r="B161" s="245"/>
      <c r="C161" s="246"/>
      <c r="D161" s="247"/>
    </row>
    <row r="162" spans="1:4" ht="15" thickBot="1" x14ac:dyDescent="0.25">
      <c r="A162" s="209">
        <v>5</v>
      </c>
      <c r="B162" s="248" t="s">
        <v>631</v>
      </c>
      <c r="C162" s="210"/>
      <c r="D162" s="241"/>
    </row>
    <row r="163" spans="1:4" ht="15" thickBot="1" x14ac:dyDescent="0.25">
      <c r="A163" s="213"/>
      <c r="B163" s="211" t="s">
        <v>573</v>
      </c>
      <c r="C163" s="211"/>
      <c r="D163" s="214">
        <f>SUM(D164:D165)</f>
        <v>213192</v>
      </c>
    </row>
    <row r="164" spans="1:4" ht="15" x14ac:dyDescent="0.2">
      <c r="A164" s="215"/>
      <c r="B164" s="216" t="s">
        <v>574</v>
      </c>
      <c r="C164" s="217"/>
      <c r="D164" s="218">
        <v>0</v>
      </c>
    </row>
    <row r="165" spans="1:4" ht="15" x14ac:dyDescent="0.2">
      <c r="A165" s="219"/>
      <c r="B165" s="220" t="s">
        <v>575</v>
      </c>
      <c r="C165" s="221"/>
      <c r="D165" s="222">
        <f>D167</f>
        <v>213192</v>
      </c>
    </row>
    <row r="166" spans="1:4" ht="15" x14ac:dyDescent="0.2">
      <c r="A166" s="233"/>
      <c r="B166" s="223" t="s">
        <v>576</v>
      </c>
      <c r="C166" s="221"/>
      <c r="D166" s="222"/>
    </row>
    <row r="167" spans="1:4" ht="15" x14ac:dyDescent="0.2">
      <c r="A167" s="237"/>
      <c r="B167" s="243" t="s">
        <v>632</v>
      </c>
      <c r="C167" s="239"/>
      <c r="D167" s="240">
        <v>213192</v>
      </c>
    </row>
    <row r="168" spans="1:4" ht="15.75" thickBot="1" x14ac:dyDescent="0.25">
      <c r="A168" s="244"/>
      <c r="B168" s="245"/>
      <c r="C168" s="246"/>
      <c r="D168" s="247"/>
    </row>
    <row r="169" spans="1:4" ht="15" thickBot="1" x14ac:dyDescent="0.25">
      <c r="A169" s="209"/>
      <c r="B169" s="210" t="s">
        <v>582</v>
      </c>
      <c r="C169" s="210"/>
      <c r="D169" s="214">
        <f>SUM(D170,D187)</f>
        <v>213192</v>
      </c>
    </row>
    <row r="170" spans="1:4" ht="15" x14ac:dyDescent="0.2">
      <c r="A170" s="229"/>
      <c r="B170" s="230" t="s">
        <v>583</v>
      </c>
      <c r="C170" s="231">
        <v>100000</v>
      </c>
      <c r="D170" s="232">
        <f>D171</f>
        <v>213192</v>
      </c>
    </row>
    <row r="171" spans="1:4" ht="15" x14ac:dyDescent="0.2">
      <c r="A171" s="233"/>
      <c r="B171" s="223" t="s">
        <v>584</v>
      </c>
      <c r="C171" s="234">
        <v>110000</v>
      </c>
      <c r="D171" s="235">
        <f>SUM(D172,D173,D174,D178:D179,D181)</f>
        <v>213192</v>
      </c>
    </row>
    <row r="172" spans="1:4" ht="15" x14ac:dyDescent="0.2">
      <c r="A172" s="233"/>
      <c r="B172" s="223" t="s">
        <v>585</v>
      </c>
      <c r="C172" s="234">
        <v>110100</v>
      </c>
      <c r="D172" s="236">
        <f>[1]Свод_расходов!G105</f>
        <v>92000</v>
      </c>
    </row>
    <row r="173" spans="1:4" ht="15" x14ac:dyDescent="0.2">
      <c r="A173" s="233"/>
      <c r="B173" s="223" t="s">
        <v>586</v>
      </c>
      <c r="C173" s="234">
        <v>110200</v>
      </c>
      <c r="D173" s="236">
        <f>[1]Свод_расходов!H105</f>
        <v>23000</v>
      </c>
    </row>
    <row r="174" spans="1:4" ht="15" x14ac:dyDescent="0.2">
      <c r="A174" s="233"/>
      <c r="B174" s="223" t="s">
        <v>587</v>
      </c>
      <c r="C174" s="234">
        <v>110300</v>
      </c>
      <c r="D174" s="236">
        <f>SUM(D175:D177)</f>
        <v>67092</v>
      </c>
    </row>
    <row r="175" spans="1:4" ht="30" x14ac:dyDescent="0.2">
      <c r="A175" s="233"/>
      <c r="B175" s="223" t="s">
        <v>615</v>
      </c>
      <c r="C175" s="234">
        <v>110310</v>
      </c>
      <c r="D175" s="236">
        <f>[1]Свод_расходов!J105</f>
        <v>2000</v>
      </c>
    </row>
    <row r="176" spans="1:4" ht="15" x14ac:dyDescent="0.2">
      <c r="A176" s="233"/>
      <c r="B176" s="223" t="s">
        <v>588</v>
      </c>
      <c r="C176" s="234">
        <v>110320</v>
      </c>
      <c r="D176" s="236">
        <f>[1]Свод_расходов!K105</f>
        <v>35092</v>
      </c>
    </row>
    <row r="177" spans="1:4" ht="15" x14ac:dyDescent="0.2">
      <c r="A177" s="233"/>
      <c r="B177" s="223" t="s">
        <v>591</v>
      </c>
      <c r="C177" s="234">
        <v>110360</v>
      </c>
      <c r="D177" s="236">
        <f>[1]Свод_расходов!O105</f>
        <v>30000</v>
      </c>
    </row>
    <row r="178" spans="1:4" ht="15" x14ac:dyDescent="0.2">
      <c r="A178" s="233"/>
      <c r="B178" s="223" t="s">
        <v>593</v>
      </c>
      <c r="C178" s="234">
        <v>110600</v>
      </c>
      <c r="D178" s="236">
        <f>[1]Свод_расходов!T105</f>
        <v>12600</v>
      </c>
    </row>
    <row r="179" spans="1:4" ht="15" x14ac:dyDescent="0.2">
      <c r="A179" s="233"/>
      <c r="B179" s="223" t="s">
        <v>594</v>
      </c>
      <c r="C179" s="234">
        <v>110700</v>
      </c>
      <c r="D179" s="236">
        <f>D180</f>
        <v>2000</v>
      </c>
    </row>
    <row r="180" spans="1:4" ht="15" x14ac:dyDescent="0.2">
      <c r="A180" s="233"/>
      <c r="B180" s="223" t="s">
        <v>595</v>
      </c>
      <c r="C180" s="234">
        <v>110710</v>
      </c>
      <c r="D180" s="236">
        <f>[1]Свод_расходов!V105</f>
        <v>2000</v>
      </c>
    </row>
    <row r="181" spans="1:4" ht="15" x14ac:dyDescent="0.2">
      <c r="A181" s="233"/>
      <c r="B181" s="223" t="s">
        <v>599</v>
      </c>
      <c r="C181" s="234">
        <v>111000</v>
      </c>
      <c r="D181" s="236">
        <f>SUM(D182:D184)</f>
        <v>16500</v>
      </c>
    </row>
    <row r="182" spans="1:4" ht="15" x14ac:dyDescent="0.2">
      <c r="A182" s="233"/>
      <c r="B182" s="223" t="s">
        <v>621</v>
      </c>
      <c r="C182" s="234">
        <v>111020</v>
      </c>
      <c r="D182" s="236">
        <f>[1]Свод_расходов!AE105</f>
        <v>10000</v>
      </c>
    </row>
    <row r="183" spans="1:4" ht="15" x14ac:dyDescent="0.2">
      <c r="A183" s="233"/>
      <c r="B183" s="223" t="s">
        <v>600</v>
      </c>
      <c r="C183" s="234">
        <v>111030</v>
      </c>
      <c r="D183" s="236">
        <f>[1]Свод_расходов!AF105</f>
        <v>0</v>
      </c>
    </row>
    <row r="184" spans="1:4" ht="15" x14ac:dyDescent="0.2">
      <c r="A184" s="233"/>
      <c r="B184" s="223" t="s">
        <v>601</v>
      </c>
      <c r="C184" s="234">
        <v>111040</v>
      </c>
      <c r="D184" s="236">
        <f>SUM(D185:D186)</f>
        <v>6500</v>
      </c>
    </row>
    <row r="185" spans="1:4" ht="15" x14ac:dyDescent="0.2">
      <c r="A185" s="233"/>
      <c r="B185" s="223" t="s">
        <v>602</v>
      </c>
      <c r="C185" s="234">
        <v>111042</v>
      </c>
      <c r="D185" s="236">
        <f>[1]Свод_расходов!AI105</f>
        <v>2500</v>
      </c>
    </row>
    <row r="186" spans="1:4" ht="15" x14ac:dyDescent="0.2">
      <c r="A186" s="233"/>
      <c r="B186" s="223" t="s">
        <v>603</v>
      </c>
      <c r="C186" s="234">
        <v>111070</v>
      </c>
      <c r="D186" s="236">
        <f>[1]Свод_расходов!AP105</f>
        <v>4000</v>
      </c>
    </row>
    <row r="187" spans="1:4" ht="15" x14ac:dyDescent="0.2">
      <c r="A187" s="233"/>
      <c r="B187" s="223" t="s">
        <v>604</v>
      </c>
      <c r="C187" s="234">
        <v>200000</v>
      </c>
      <c r="D187" s="236">
        <f>D188</f>
        <v>0</v>
      </c>
    </row>
    <row r="188" spans="1:4" ht="15" x14ac:dyDescent="0.2">
      <c r="A188" s="233"/>
      <c r="B188" s="223" t="s">
        <v>605</v>
      </c>
      <c r="C188" s="234">
        <v>240000</v>
      </c>
      <c r="D188" s="236">
        <f>D189</f>
        <v>0</v>
      </c>
    </row>
    <row r="189" spans="1:4" ht="27" customHeight="1" x14ac:dyDescent="0.2">
      <c r="A189" s="233"/>
      <c r="B189" s="224" t="s">
        <v>606</v>
      </c>
      <c r="C189" s="234">
        <v>240100</v>
      </c>
      <c r="D189" s="236">
        <f>D190</f>
        <v>0</v>
      </c>
    </row>
    <row r="190" spans="1:4" ht="27" customHeight="1" x14ac:dyDescent="0.2">
      <c r="A190" s="237"/>
      <c r="B190" s="243" t="s">
        <v>607</v>
      </c>
      <c r="C190" s="239">
        <v>240120</v>
      </c>
      <c r="D190" s="240">
        <f>[1]Свод_расходов!BG105</f>
        <v>0</v>
      </c>
    </row>
    <row r="191" spans="1:4" ht="21.75" customHeight="1" thickBot="1" x14ac:dyDescent="0.25">
      <c r="A191" s="244"/>
      <c r="B191" s="245"/>
      <c r="C191" s="246"/>
      <c r="D191" s="247"/>
    </row>
    <row r="192" spans="1:4" ht="29.25" thickBot="1" x14ac:dyDescent="0.25">
      <c r="A192" s="209">
        <v>6</v>
      </c>
      <c r="B192" s="211" t="s">
        <v>633</v>
      </c>
      <c r="C192" s="210"/>
      <c r="D192" s="241"/>
    </row>
    <row r="193" spans="1:4" ht="15" thickBot="1" x14ac:dyDescent="0.25">
      <c r="A193" s="213"/>
      <c r="B193" s="211" t="s">
        <v>573</v>
      </c>
      <c r="C193" s="211"/>
      <c r="D193" s="214">
        <f>SUM(D194:D195)</f>
        <v>5500000</v>
      </c>
    </row>
    <row r="194" spans="1:4" ht="15" x14ac:dyDescent="0.2">
      <c r="A194" s="215"/>
      <c r="B194" s="216" t="s">
        <v>574</v>
      </c>
      <c r="C194" s="217"/>
      <c r="D194" s="218">
        <v>0</v>
      </c>
    </row>
    <row r="195" spans="1:4" ht="15" x14ac:dyDescent="0.2">
      <c r="A195" s="219"/>
      <c r="B195" s="220" t="s">
        <v>575</v>
      </c>
      <c r="C195" s="221"/>
      <c r="D195" s="222">
        <f>SUM(D197:D200)</f>
        <v>5500000</v>
      </c>
    </row>
    <row r="196" spans="1:4" ht="15" x14ac:dyDescent="0.2">
      <c r="A196" s="233"/>
      <c r="B196" s="223" t="s">
        <v>576</v>
      </c>
      <c r="C196" s="221"/>
      <c r="D196" s="222"/>
    </row>
    <row r="197" spans="1:4" ht="15" x14ac:dyDescent="0.2">
      <c r="A197" s="233"/>
      <c r="B197" s="224" t="s">
        <v>634</v>
      </c>
      <c r="C197" s="234"/>
      <c r="D197" s="236">
        <v>4800000</v>
      </c>
    </row>
    <row r="198" spans="1:4" ht="30" x14ac:dyDescent="0.2">
      <c r="A198" s="233"/>
      <c r="B198" s="224" t="s">
        <v>635</v>
      </c>
      <c r="C198" s="234"/>
      <c r="D198" s="236">
        <f>400000-400000</f>
        <v>0</v>
      </c>
    </row>
    <row r="199" spans="1:4" ht="15" x14ac:dyDescent="0.2">
      <c r="A199" s="233"/>
      <c r="B199" s="224" t="s">
        <v>636</v>
      </c>
      <c r="C199" s="234"/>
      <c r="D199" s="236">
        <v>700000</v>
      </c>
    </row>
    <row r="200" spans="1:4" ht="15.75" thickBot="1" x14ac:dyDescent="0.25">
      <c r="A200" s="237"/>
      <c r="B200" s="238"/>
      <c r="C200" s="239"/>
      <c r="D200" s="240"/>
    </row>
    <row r="201" spans="1:4" ht="15" thickBot="1" x14ac:dyDescent="0.25">
      <c r="A201" s="209"/>
      <c r="B201" s="210" t="s">
        <v>582</v>
      </c>
      <c r="C201" s="210"/>
      <c r="D201" s="214">
        <f>SUM(D202,D222)</f>
        <v>5500000</v>
      </c>
    </row>
    <row r="202" spans="1:4" ht="15" x14ac:dyDescent="0.2">
      <c r="A202" s="229"/>
      <c r="B202" s="230" t="s">
        <v>583</v>
      </c>
      <c r="C202" s="231">
        <v>100000</v>
      </c>
      <c r="D202" s="232">
        <f>D203</f>
        <v>5450000</v>
      </c>
    </row>
    <row r="203" spans="1:4" ht="15" x14ac:dyDescent="0.2">
      <c r="A203" s="233"/>
      <c r="B203" s="223" t="s">
        <v>584</v>
      </c>
      <c r="C203" s="234">
        <v>110000</v>
      </c>
      <c r="D203" s="235">
        <f>D204+D205+D206+D211+D212+D213+D215</f>
        <v>5450000</v>
      </c>
    </row>
    <row r="204" spans="1:4" ht="15" x14ac:dyDescent="0.2">
      <c r="A204" s="233"/>
      <c r="B204" s="223" t="s">
        <v>585</v>
      </c>
      <c r="C204" s="234">
        <v>110100</v>
      </c>
      <c r="D204" s="236">
        <f>[1]Свод_расходов!G106</f>
        <v>585000</v>
      </c>
    </row>
    <row r="205" spans="1:4" ht="15" x14ac:dyDescent="0.2">
      <c r="A205" s="233"/>
      <c r="B205" s="223" t="s">
        <v>586</v>
      </c>
      <c r="C205" s="234">
        <v>110200</v>
      </c>
      <c r="D205" s="236">
        <f>[1]Свод_расходов!H106</f>
        <v>147000</v>
      </c>
    </row>
    <row r="206" spans="1:4" ht="15" x14ac:dyDescent="0.2">
      <c r="A206" s="233"/>
      <c r="B206" s="223" t="s">
        <v>587</v>
      </c>
      <c r="C206" s="234">
        <v>110300</v>
      </c>
      <c r="D206" s="236">
        <f>SUM(D207:D210)</f>
        <v>3870000</v>
      </c>
    </row>
    <row r="207" spans="1:4" ht="15" x14ac:dyDescent="0.2">
      <c r="A207" s="233"/>
      <c r="B207" s="223" t="s">
        <v>588</v>
      </c>
      <c r="C207" s="234">
        <v>110320</v>
      </c>
      <c r="D207" s="236">
        <f>[1]Свод_расходов!K106</f>
        <v>0</v>
      </c>
    </row>
    <row r="208" spans="1:4" ht="15" x14ac:dyDescent="0.2">
      <c r="A208" s="233"/>
      <c r="B208" s="223" t="s">
        <v>589</v>
      </c>
      <c r="C208" s="234">
        <v>110330</v>
      </c>
      <c r="D208" s="236">
        <f>[1]Свод_расходов!L106</f>
        <v>3670000</v>
      </c>
    </row>
    <row r="209" spans="1:4" ht="15" x14ac:dyDescent="0.2">
      <c r="A209" s="233"/>
      <c r="B209" s="223" t="s">
        <v>590</v>
      </c>
      <c r="C209" s="234">
        <v>110350</v>
      </c>
      <c r="D209" s="236">
        <f>[1]Свод_расходов!N106</f>
        <v>100000</v>
      </c>
    </row>
    <row r="210" spans="1:4" ht="15" x14ac:dyDescent="0.2">
      <c r="A210" s="233"/>
      <c r="B210" s="223" t="s">
        <v>591</v>
      </c>
      <c r="C210" s="234">
        <v>110360</v>
      </c>
      <c r="D210" s="236">
        <f>[1]Свод_расходов!O106</f>
        <v>100000</v>
      </c>
    </row>
    <row r="211" spans="1:4" ht="15" x14ac:dyDescent="0.2">
      <c r="A211" s="233"/>
      <c r="B211" s="223" t="s">
        <v>592</v>
      </c>
      <c r="C211" s="234">
        <v>110500</v>
      </c>
      <c r="D211" s="236">
        <f>[1]Свод_расходов!S106</f>
        <v>200000</v>
      </c>
    </row>
    <row r="212" spans="1:4" ht="15" x14ac:dyDescent="0.2">
      <c r="A212" s="233"/>
      <c r="B212" s="223" t="s">
        <v>593</v>
      </c>
      <c r="C212" s="234">
        <v>110600</v>
      </c>
      <c r="D212" s="236">
        <f>[1]Свод_расходов!T106</f>
        <v>20000</v>
      </c>
    </row>
    <row r="213" spans="1:4" ht="15" x14ac:dyDescent="0.2">
      <c r="A213" s="233"/>
      <c r="B213" s="223" t="s">
        <v>594</v>
      </c>
      <c r="C213" s="234">
        <v>110700</v>
      </c>
      <c r="D213" s="236">
        <f>SUM(D214:D214)</f>
        <v>100000</v>
      </c>
    </row>
    <row r="214" spans="1:4" ht="15" x14ac:dyDescent="0.2">
      <c r="A214" s="233"/>
      <c r="B214" s="223" t="s">
        <v>595</v>
      </c>
      <c r="C214" s="234">
        <v>110710</v>
      </c>
      <c r="D214" s="236">
        <f>[1]Свод_расходов!V106</f>
        <v>100000</v>
      </c>
    </row>
    <row r="215" spans="1:4" ht="15" x14ac:dyDescent="0.2">
      <c r="A215" s="233"/>
      <c r="B215" s="223" t="s">
        <v>599</v>
      </c>
      <c r="C215" s="234">
        <v>111000</v>
      </c>
      <c r="D215" s="236">
        <f>SUM(D216:D218)</f>
        <v>528000</v>
      </c>
    </row>
    <row r="216" spans="1:4" ht="15" x14ac:dyDescent="0.2">
      <c r="A216" s="233"/>
      <c r="B216" s="223" t="s">
        <v>621</v>
      </c>
      <c r="C216" s="234">
        <v>111020</v>
      </c>
      <c r="D216" s="236">
        <f>[1]Свод_расходов!AE106</f>
        <v>250000</v>
      </c>
    </row>
    <row r="217" spans="1:4" ht="15" x14ac:dyDescent="0.2">
      <c r="A217" s="233"/>
      <c r="B217" s="223" t="s">
        <v>600</v>
      </c>
      <c r="C217" s="234">
        <v>111030</v>
      </c>
      <c r="D217" s="236">
        <f>[1]Свод_расходов!AF106</f>
        <v>100000</v>
      </c>
    </row>
    <row r="218" spans="1:4" ht="15" x14ac:dyDescent="0.2">
      <c r="A218" s="233"/>
      <c r="B218" s="223" t="s">
        <v>601</v>
      </c>
      <c r="C218" s="234">
        <v>111040</v>
      </c>
      <c r="D218" s="236">
        <f>SUM(D221:D221)+D220+D219</f>
        <v>178000</v>
      </c>
    </row>
    <row r="219" spans="1:4" ht="15" x14ac:dyDescent="0.2">
      <c r="A219" s="233"/>
      <c r="B219" s="223" t="s">
        <v>602</v>
      </c>
      <c r="C219" s="234">
        <v>111042</v>
      </c>
      <c r="D219" s="236">
        <f>[1]Свод_расходов!AI106</f>
        <v>0</v>
      </c>
    </row>
    <row r="220" spans="1:4" ht="15" x14ac:dyDescent="0.2">
      <c r="A220" s="233"/>
      <c r="B220" s="223" t="s">
        <v>637</v>
      </c>
      <c r="C220" s="234">
        <v>111058</v>
      </c>
      <c r="D220" s="236">
        <f>[1]Свод_расходов!AO106</f>
        <v>118000</v>
      </c>
    </row>
    <row r="221" spans="1:4" ht="15" x14ac:dyDescent="0.2">
      <c r="A221" s="233"/>
      <c r="B221" s="223" t="s">
        <v>603</v>
      </c>
      <c r="C221" s="234">
        <v>111070</v>
      </c>
      <c r="D221" s="236">
        <f>[1]Свод_расходов!AP106</f>
        <v>60000</v>
      </c>
    </row>
    <row r="222" spans="1:4" ht="15" x14ac:dyDescent="0.2">
      <c r="A222" s="233"/>
      <c r="B222" s="223" t="s">
        <v>604</v>
      </c>
      <c r="C222" s="234">
        <v>200000</v>
      </c>
      <c r="D222" s="236">
        <f>D223</f>
        <v>50000</v>
      </c>
    </row>
    <row r="223" spans="1:4" ht="15" x14ac:dyDescent="0.2">
      <c r="A223" s="233"/>
      <c r="B223" s="223" t="s">
        <v>605</v>
      </c>
      <c r="C223" s="234">
        <v>240000</v>
      </c>
      <c r="D223" s="236">
        <f>D224</f>
        <v>50000</v>
      </c>
    </row>
    <row r="224" spans="1:4" ht="30" x14ac:dyDescent="0.2">
      <c r="A224" s="233"/>
      <c r="B224" s="224" t="s">
        <v>606</v>
      </c>
      <c r="C224" s="234">
        <v>240100</v>
      </c>
      <c r="D224" s="236">
        <f>D225</f>
        <v>50000</v>
      </c>
    </row>
    <row r="225" spans="1:6" ht="32.25" customHeight="1" thickBot="1" x14ac:dyDescent="0.25">
      <c r="A225" s="233"/>
      <c r="B225" s="224" t="s">
        <v>607</v>
      </c>
      <c r="C225" s="234">
        <v>240120</v>
      </c>
      <c r="D225" s="236">
        <f>[1]Свод_расходов!BG106</f>
        <v>50000</v>
      </c>
    </row>
    <row r="226" spans="1:6" ht="15" thickBot="1" x14ac:dyDescent="0.25">
      <c r="A226" s="209">
        <v>7</v>
      </c>
      <c r="B226" s="210" t="s">
        <v>638</v>
      </c>
      <c r="C226" s="210"/>
      <c r="D226" s="241"/>
    </row>
    <row r="227" spans="1:6" ht="15" thickBot="1" x14ac:dyDescent="0.25">
      <c r="A227" s="213"/>
      <c r="B227" s="211" t="s">
        <v>573</v>
      </c>
      <c r="C227" s="211"/>
      <c r="D227" s="214">
        <f>SUM(D228:D229)</f>
        <v>895200</v>
      </c>
      <c r="F227" s="225"/>
    </row>
    <row r="228" spans="1:6" ht="15" x14ac:dyDescent="0.2">
      <c r="A228" s="215"/>
      <c r="B228" s="216" t="s">
        <v>574</v>
      </c>
      <c r="C228" s="217"/>
      <c r="D228" s="218">
        <v>0</v>
      </c>
    </row>
    <row r="229" spans="1:6" ht="15" x14ac:dyDescent="0.2">
      <c r="A229" s="219"/>
      <c r="B229" s="220" t="s">
        <v>575</v>
      </c>
      <c r="C229" s="221"/>
      <c r="D229" s="222">
        <f>SUM(D231:D234)</f>
        <v>895200</v>
      </c>
    </row>
    <row r="230" spans="1:6" ht="15" x14ac:dyDescent="0.2">
      <c r="A230" s="233"/>
      <c r="B230" s="223" t="s">
        <v>576</v>
      </c>
      <c r="C230" s="221"/>
      <c r="D230" s="222"/>
    </row>
    <row r="231" spans="1:6" ht="15" x14ac:dyDescent="0.2">
      <c r="A231" s="233"/>
      <c r="B231" s="224" t="s">
        <v>639</v>
      </c>
      <c r="C231" s="234"/>
      <c r="D231" s="236">
        <v>0</v>
      </c>
    </row>
    <row r="232" spans="1:6" ht="15" x14ac:dyDescent="0.2">
      <c r="A232" s="233"/>
      <c r="B232" s="224" t="s">
        <v>640</v>
      </c>
      <c r="C232" s="234"/>
      <c r="D232" s="236">
        <v>823423</v>
      </c>
    </row>
    <row r="233" spans="1:6" ht="15" x14ac:dyDescent="0.2">
      <c r="A233" s="233"/>
      <c r="B233" s="224" t="s">
        <v>641</v>
      </c>
      <c r="C233" s="234"/>
      <c r="D233" s="236">
        <v>71777</v>
      </c>
    </row>
    <row r="234" spans="1:6" ht="15.75" thickBot="1" x14ac:dyDescent="0.25">
      <c r="A234" s="237"/>
      <c r="B234" s="238"/>
      <c r="C234" s="239"/>
      <c r="D234" s="240">
        <v>0</v>
      </c>
    </row>
    <row r="235" spans="1:6" ht="15" thickBot="1" x14ac:dyDescent="0.25">
      <c r="A235" s="209"/>
      <c r="B235" s="210" t="s">
        <v>582</v>
      </c>
      <c r="C235" s="210"/>
      <c r="D235" s="214">
        <f>SUM(D236,D260)</f>
        <v>895200</v>
      </c>
    </row>
    <row r="236" spans="1:6" ht="15" x14ac:dyDescent="0.2">
      <c r="A236" s="229"/>
      <c r="B236" s="230" t="s">
        <v>583</v>
      </c>
      <c r="C236" s="231">
        <v>100000</v>
      </c>
      <c r="D236" s="232">
        <f>D237</f>
        <v>835200</v>
      </c>
    </row>
    <row r="237" spans="1:6" ht="15" x14ac:dyDescent="0.2">
      <c r="A237" s="233"/>
      <c r="B237" s="223" t="s">
        <v>584</v>
      </c>
      <c r="C237" s="234">
        <v>110000</v>
      </c>
      <c r="D237" s="235">
        <f>SUM(D238,D239,D240,D246:D248,D253)</f>
        <v>835200</v>
      </c>
    </row>
    <row r="238" spans="1:6" ht="15" x14ac:dyDescent="0.2">
      <c r="A238" s="233"/>
      <c r="B238" s="223" t="s">
        <v>585</v>
      </c>
      <c r="C238" s="234">
        <v>110100</v>
      </c>
      <c r="D238" s="236">
        <f>[1]Свод_расходов!G107</f>
        <v>0</v>
      </c>
    </row>
    <row r="239" spans="1:6" ht="15" x14ac:dyDescent="0.2">
      <c r="A239" s="233"/>
      <c r="B239" s="223" t="s">
        <v>586</v>
      </c>
      <c r="C239" s="234">
        <v>110200</v>
      </c>
      <c r="D239" s="236">
        <f>[1]Свод_расходов!H107</f>
        <v>0</v>
      </c>
    </row>
    <row r="240" spans="1:6" ht="15" x14ac:dyDescent="0.2">
      <c r="A240" s="233"/>
      <c r="B240" s="223" t="s">
        <v>587</v>
      </c>
      <c r="C240" s="234">
        <v>110300</v>
      </c>
      <c r="D240" s="236">
        <f>SUM(D241:D245)</f>
        <v>609200</v>
      </c>
    </row>
    <row r="241" spans="1:4" ht="30" x14ac:dyDescent="0.2">
      <c r="A241" s="233"/>
      <c r="B241" s="223" t="s">
        <v>615</v>
      </c>
      <c r="C241" s="234">
        <v>110310</v>
      </c>
      <c r="D241" s="236">
        <f>[1]Свод_расходов!J107</f>
        <v>0</v>
      </c>
    </row>
    <row r="242" spans="1:4" ht="15" x14ac:dyDescent="0.2">
      <c r="A242" s="233"/>
      <c r="B242" s="223" t="s">
        <v>588</v>
      </c>
      <c r="C242" s="234">
        <v>110320</v>
      </c>
      <c r="D242" s="236">
        <f>[1]Свод_расходов!K107</f>
        <v>0</v>
      </c>
    </row>
    <row r="243" spans="1:4" ht="15" x14ac:dyDescent="0.2">
      <c r="A243" s="233"/>
      <c r="B243" s="223" t="s">
        <v>589</v>
      </c>
      <c r="C243" s="234">
        <v>110330</v>
      </c>
      <c r="D243" s="236">
        <f>[1]Свод_расходов!L107</f>
        <v>0</v>
      </c>
    </row>
    <row r="244" spans="1:4" ht="15" x14ac:dyDescent="0.2">
      <c r="A244" s="233"/>
      <c r="B244" s="223" t="s">
        <v>590</v>
      </c>
      <c r="C244" s="234">
        <v>110350</v>
      </c>
      <c r="D244" s="236">
        <f>[1]Свод_расходов!N107</f>
        <v>410000</v>
      </c>
    </row>
    <row r="245" spans="1:4" ht="15" x14ac:dyDescent="0.2">
      <c r="A245" s="233"/>
      <c r="B245" s="223" t="s">
        <v>591</v>
      </c>
      <c r="C245" s="234">
        <v>110360</v>
      </c>
      <c r="D245" s="236">
        <f>[1]Свод_расходов!O107</f>
        <v>199200</v>
      </c>
    </row>
    <row r="246" spans="1:4" ht="15" x14ac:dyDescent="0.2">
      <c r="A246" s="233"/>
      <c r="B246" s="223" t="s">
        <v>592</v>
      </c>
      <c r="C246" s="234">
        <v>110500</v>
      </c>
      <c r="D246" s="236">
        <f>[1]Свод_расходов!S107</f>
        <v>0</v>
      </c>
    </row>
    <row r="247" spans="1:4" ht="15" x14ac:dyDescent="0.2">
      <c r="A247" s="233"/>
      <c r="B247" s="223" t="s">
        <v>593</v>
      </c>
      <c r="C247" s="234">
        <v>110600</v>
      </c>
      <c r="D247" s="236">
        <f>[1]Свод_расходов!T107</f>
        <v>10834</v>
      </c>
    </row>
    <row r="248" spans="1:4" ht="15" x14ac:dyDescent="0.2">
      <c r="A248" s="233"/>
      <c r="B248" s="223" t="s">
        <v>594</v>
      </c>
      <c r="C248" s="234">
        <v>110700</v>
      </c>
      <c r="D248" s="236">
        <f>SUM(D249:D252)</f>
        <v>17440</v>
      </c>
    </row>
    <row r="249" spans="1:4" ht="15" x14ac:dyDescent="0.2">
      <c r="A249" s="233"/>
      <c r="B249" s="223" t="s">
        <v>595</v>
      </c>
      <c r="C249" s="234">
        <v>110710</v>
      </c>
      <c r="D249" s="236">
        <f>[1]Свод_расходов!V107</f>
        <v>6000</v>
      </c>
    </row>
    <row r="250" spans="1:4" ht="15" x14ac:dyDescent="0.2">
      <c r="A250" s="233"/>
      <c r="B250" s="223" t="s">
        <v>596</v>
      </c>
      <c r="C250" s="234">
        <v>110720</v>
      </c>
      <c r="D250" s="236">
        <f>[1]Свод_расходов!W107</f>
        <v>0</v>
      </c>
    </row>
    <row r="251" spans="1:4" ht="15" x14ac:dyDescent="0.2">
      <c r="A251" s="233"/>
      <c r="B251" s="223" t="s">
        <v>597</v>
      </c>
      <c r="C251" s="234">
        <v>110730</v>
      </c>
      <c r="D251" s="236">
        <f>[1]Свод_расходов!X107</f>
        <v>6689</v>
      </c>
    </row>
    <row r="252" spans="1:4" ht="15" x14ac:dyDescent="0.2">
      <c r="A252" s="233"/>
      <c r="B252" s="223" t="s">
        <v>598</v>
      </c>
      <c r="C252" s="234">
        <v>110740</v>
      </c>
      <c r="D252" s="236">
        <f>[1]Свод_расходов!Y107</f>
        <v>4751</v>
      </c>
    </row>
    <row r="253" spans="1:4" ht="15" x14ac:dyDescent="0.2">
      <c r="A253" s="233"/>
      <c r="B253" s="223" t="s">
        <v>599</v>
      </c>
      <c r="C253" s="234">
        <v>111000</v>
      </c>
      <c r="D253" s="236">
        <f>SUM(D254:D256)</f>
        <v>197726</v>
      </c>
    </row>
    <row r="254" spans="1:4" ht="15" x14ac:dyDescent="0.2">
      <c r="A254" s="233"/>
      <c r="B254" s="223" t="s">
        <v>621</v>
      </c>
      <c r="C254" s="234">
        <v>111020</v>
      </c>
      <c r="D254" s="236">
        <f>[1]Свод_расходов!AE107</f>
        <v>11500</v>
      </c>
    </row>
    <row r="255" spans="1:4" ht="15" x14ac:dyDescent="0.2">
      <c r="A255" s="233"/>
      <c r="B255" s="223" t="s">
        <v>600</v>
      </c>
      <c r="C255" s="234">
        <v>111030</v>
      </c>
      <c r="D255" s="236">
        <f>[1]Свод_расходов!AF107</f>
        <v>0</v>
      </c>
    </row>
    <row r="256" spans="1:4" ht="15" x14ac:dyDescent="0.2">
      <c r="A256" s="233"/>
      <c r="B256" s="223" t="s">
        <v>601</v>
      </c>
      <c r="C256" s="234">
        <v>111040</v>
      </c>
      <c r="D256" s="236">
        <f>SUM(D257:D259)</f>
        <v>186226</v>
      </c>
    </row>
    <row r="257" spans="1:6" ht="15" x14ac:dyDescent="0.2">
      <c r="A257" s="233"/>
      <c r="B257" s="223" t="s">
        <v>602</v>
      </c>
      <c r="C257" s="234">
        <v>111042</v>
      </c>
      <c r="D257" s="236">
        <f>[1]Свод_расходов!AI107</f>
        <v>0</v>
      </c>
    </row>
    <row r="258" spans="1:6" ht="15" x14ac:dyDescent="0.2">
      <c r="A258" s="233"/>
      <c r="B258" s="223" t="s">
        <v>637</v>
      </c>
      <c r="C258" s="234">
        <v>111058</v>
      </c>
      <c r="D258" s="236">
        <f>[1]Свод_расходов!AO107</f>
        <v>66000</v>
      </c>
    </row>
    <row r="259" spans="1:6" ht="15" x14ac:dyDescent="0.2">
      <c r="A259" s="233"/>
      <c r="B259" s="223" t="s">
        <v>603</v>
      </c>
      <c r="C259" s="234">
        <v>111070</v>
      </c>
      <c r="D259" s="236">
        <f>[1]Свод_расходов!AP107</f>
        <v>120226</v>
      </c>
    </row>
    <row r="260" spans="1:6" ht="15" x14ac:dyDescent="0.2">
      <c r="A260" s="233"/>
      <c r="B260" s="223" t="s">
        <v>604</v>
      </c>
      <c r="C260" s="234">
        <v>200000</v>
      </c>
      <c r="D260" s="236">
        <f>D261</f>
        <v>60000</v>
      </c>
    </row>
    <row r="261" spans="1:6" ht="15" x14ac:dyDescent="0.2">
      <c r="A261" s="233"/>
      <c r="B261" s="223" t="s">
        <v>605</v>
      </c>
      <c r="C261" s="234">
        <v>240000</v>
      </c>
      <c r="D261" s="236">
        <f>D262</f>
        <v>60000</v>
      </c>
    </row>
    <row r="262" spans="1:6" ht="30" x14ac:dyDescent="0.2">
      <c r="A262" s="233"/>
      <c r="B262" s="224" t="s">
        <v>606</v>
      </c>
      <c r="C262" s="234">
        <v>240100</v>
      </c>
      <c r="D262" s="236">
        <f>D263</f>
        <v>60000</v>
      </c>
    </row>
    <row r="263" spans="1:6" ht="30.75" customHeight="1" x14ac:dyDescent="0.2">
      <c r="A263" s="237"/>
      <c r="B263" s="243" t="s">
        <v>607</v>
      </c>
      <c r="C263" s="239">
        <v>240120</v>
      </c>
      <c r="D263" s="240">
        <f>[1]Свод_расходов!BG107</f>
        <v>60000</v>
      </c>
    </row>
    <row r="264" spans="1:6" ht="20.25" customHeight="1" thickBot="1" x14ac:dyDescent="0.25">
      <c r="A264" s="244"/>
      <c r="B264" s="245"/>
      <c r="C264" s="246"/>
      <c r="D264" s="247"/>
    </row>
    <row r="265" spans="1:6" ht="16.5" thickBot="1" x14ac:dyDescent="0.25">
      <c r="A265" s="249"/>
      <c r="B265" s="250" t="s">
        <v>642</v>
      </c>
      <c r="C265" s="251"/>
      <c r="D265" s="252">
        <f>D227+D193+D163+D123+D99+D50+D12</f>
        <v>19529028</v>
      </c>
      <c r="F265" s="225"/>
    </row>
    <row r="266" spans="1:6" ht="15" x14ac:dyDescent="0.2">
      <c r="A266" s="229"/>
      <c r="B266" s="216" t="s">
        <v>574</v>
      </c>
      <c r="C266" s="231"/>
      <c r="D266" s="232">
        <f>D228+D194+D164+D124+D100+D51+D13</f>
        <v>0</v>
      </c>
    </row>
    <row r="267" spans="1:6" ht="15.75" thickBot="1" x14ac:dyDescent="0.25">
      <c r="A267" s="237"/>
      <c r="B267" s="253" t="s">
        <v>575</v>
      </c>
      <c r="C267" s="239"/>
      <c r="D267" s="254">
        <f>D229+D195+D165+D125+D101+D52+D14</f>
        <v>19529028</v>
      </c>
    </row>
    <row r="268" spans="1:6" ht="16.5" thickBot="1" x14ac:dyDescent="0.25">
      <c r="A268" s="249"/>
      <c r="B268" s="251" t="s">
        <v>643</v>
      </c>
      <c r="C268" s="251"/>
      <c r="D268" s="252">
        <f>D235+D201+D169+D130+D105+D62+D22</f>
        <v>19529028</v>
      </c>
      <c r="E268" s="225"/>
      <c r="F268" s="225"/>
    </row>
    <row r="272" spans="1:6" x14ac:dyDescent="0.2">
      <c r="D272" s="225"/>
    </row>
  </sheetData>
  <mergeCells count="3">
    <mergeCell ref="A6:D6"/>
    <mergeCell ref="A7:D7"/>
    <mergeCell ref="A8:D8"/>
  </mergeCells>
  <pageMargins left="1.1811023622047245" right="0.31496062992125984" top="0.35433070866141736" bottom="0.35433070866141736" header="0.31496062992125984" footer="0.31496062992125984"/>
  <pageSetup paperSize="9" scale="8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№1</vt:lpstr>
      <vt:lpstr>Приложение№2</vt:lpstr>
      <vt:lpstr>Приложение№3</vt:lpstr>
      <vt:lpstr>Приложение№4</vt:lpstr>
      <vt:lpstr>Приложение№5</vt:lpstr>
      <vt:lpstr>Приложение№6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Гричаная Татьяна Игоревна</dc:creator>
  <cp:lastModifiedBy>Селезнёва Н.А.</cp:lastModifiedBy>
  <cp:lastPrinted>2025-02-06T12:50:32Z</cp:lastPrinted>
  <dcterms:created xsi:type="dcterms:W3CDTF">2015-06-05T18:19:34Z</dcterms:created>
  <dcterms:modified xsi:type="dcterms:W3CDTF">2025-02-06T14:42:10Z</dcterms:modified>
</cp:coreProperties>
</file>